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9585" yWindow="-15" windowWidth="9660" windowHeight="11400"/>
  </bookViews>
  <sheets>
    <sheet name="zapis" sheetId="1" r:id="rId1"/>
    <sheet name="súpisky" sheetId="7" r:id="rId2"/>
    <sheet name="zapisy k stolom" sheetId="6" r:id="rId3"/>
    <sheet name="vysvetlivky" sheetId="5" r:id="rId4"/>
  </sheets>
  <externalReferences>
    <externalReference r:id="rId5"/>
  </externalReferences>
  <definedNames>
    <definedName name="_xlnm.Print_Area" localSheetId="0">zapis!$C$1:$AF$45</definedName>
    <definedName name="_xlnm.Print_Area" localSheetId="2">'zapisy k stolom'!$E$3:$U$103</definedName>
  </definedNames>
  <calcPr calcId="124519"/>
</workbook>
</file>

<file path=xl/calcChain.xml><?xml version="1.0" encoding="utf-8"?>
<calcChain xmlns="http://schemas.openxmlformats.org/spreadsheetml/2006/main">
  <c r="T16" i="1"/>
  <c r="AU21" l="1"/>
  <c r="AW21"/>
  <c r="AX21"/>
  <c r="AY21"/>
  <c r="AZ21"/>
  <c r="BA21"/>
  <c r="BC21"/>
  <c r="BD21"/>
  <c r="BE21"/>
  <c r="BF21"/>
  <c r="BG21"/>
  <c r="AU22"/>
  <c r="AW22"/>
  <c r="AX22"/>
  <c r="AY22"/>
  <c r="AZ22"/>
  <c r="BA22"/>
  <c r="BC22"/>
  <c r="BD22"/>
  <c r="BE22"/>
  <c r="BF22"/>
  <c r="BG22"/>
  <c r="AU23"/>
  <c r="AW23"/>
  <c r="AX23"/>
  <c r="AY23"/>
  <c r="AZ23"/>
  <c r="BA23"/>
  <c r="BC23"/>
  <c r="BD23"/>
  <c r="BE23"/>
  <c r="BF23"/>
  <c r="BG23"/>
  <c r="AU24"/>
  <c r="AW24"/>
  <c r="AX24"/>
  <c r="AY24"/>
  <c r="AZ24"/>
  <c r="BA24"/>
  <c r="BC24"/>
  <c r="BD24"/>
  <c r="BE24"/>
  <c r="BF24"/>
  <c r="BG24"/>
  <c r="AU25"/>
  <c r="AW25"/>
  <c r="AX25"/>
  <c r="AY25"/>
  <c r="AZ25"/>
  <c r="BA25"/>
  <c r="BC25"/>
  <c r="BD25"/>
  <c r="BE25"/>
  <c r="BF25"/>
  <c r="BG25"/>
  <c r="AU26"/>
  <c r="AW26"/>
  <c r="AX26"/>
  <c r="AY26"/>
  <c r="AZ26"/>
  <c r="BA26"/>
  <c r="BC26"/>
  <c r="BD26"/>
  <c r="BE26"/>
  <c r="BF26"/>
  <c r="BG26"/>
  <c r="AU27"/>
  <c r="AW27"/>
  <c r="AX27"/>
  <c r="AY27"/>
  <c r="AZ27"/>
  <c r="BA27"/>
  <c r="BC27"/>
  <c r="BD27"/>
  <c r="BE27"/>
  <c r="BF27"/>
  <c r="BG27"/>
  <c r="AU28"/>
  <c r="AW28"/>
  <c r="AX28"/>
  <c r="AY28"/>
  <c r="AZ28"/>
  <c r="BA28"/>
  <c r="BC28"/>
  <c r="BD28"/>
  <c r="BE28"/>
  <c r="BF28"/>
  <c r="BG28"/>
  <c r="AU29"/>
  <c r="AW29"/>
  <c r="AX29"/>
  <c r="AY29"/>
  <c r="AZ29"/>
  <c r="BA29"/>
  <c r="BC29"/>
  <c r="BD29"/>
  <c r="BE29"/>
  <c r="BF29"/>
  <c r="BG29"/>
  <c r="AU30"/>
  <c r="AW30"/>
  <c r="AX30"/>
  <c r="AY30"/>
  <c r="AZ30"/>
  <c r="BA30"/>
  <c r="BC30"/>
  <c r="BD30"/>
  <c r="BE30"/>
  <c r="BF30"/>
  <c r="BG30"/>
  <c r="AU31"/>
  <c r="AW31"/>
  <c r="AX31"/>
  <c r="AY31"/>
  <c r="AZ31"/>
  <c r="BA31"/>
  <c r="BC31"/>
  <c r="BD31"/>
  <c r="BE31"/>
  <c r="BF31"/>
  <c r="BG31"/>
  <c r="AW32"/>
  <c r="AX32"/>
  <c r="AY32"/>
  <c r="AZ32"/>
  <c r="BA32"/>
  <c r="BC32"/>
  <c r="BD32"/>
  <c r="BE32"/>
  <c r="BF32"/>
  <c r="BG32"/>
  <c r="AA20"/>
  <c r="BG20" s="1"/>
  <c r="Z20"/>
  <c r="Y20"/>
  <c r="BF20" s="1"/>
  <c r="X20"/>
  <c r="W20"/>
  <c r="V20"/>
  <c r="U20"/>
  <c r="T20"/>
  <c r="S20"/>
  <c r="R20"/>
  <c r="AA19"/>
  <c r="BG19" s="1"/>
  <c r="Y19"/>
  <c r="W19"/>
  <c r="U19"/>
  <c r="S19"/>
  <c r="Z19"/>
  <c r="X19"/>
  <c r="AZ19" s="1"/>
  <c r="V19"/>
  <c r="T19"/>
  <c r="R19"/>
  <c r="BA19" l="1"/>
  <c r="BF19"/>
  <c r="AZ20"/>
  <c r="BA20"/>
  <c r="AY20"/>
  <c r="AX20"/>
  <c r="BE20"/>
  <c r="AU20"/>
  <c r="BD20"/>
  <c r="AW20"/>
  <c r="AB20" s="1"/>
  <c r="AD20" s="1"/>
  <c r="BC20"/>
  <c r="AC20" s="1"/>
  <c r="AY19"/>
  <c r="AX19"/>
  <c r="BE19"/>
  <c r="AU19"/>
  <c r="BD19"/>
  <c r="AW19"/>
  <c r="BC19"/>
  <c r="AC19" s="1"/>
  <c r="R17"/>
  <c r="S17"/>
  <c r="T17"/>
  <c r="U17"/>
  <c r="V17"/>
  <c r="W17"/>
  <c r="X17"/>
  <c r="Y17"/>
  <c r="BF17" s="1"/>
  <c r="Z17"/>
  <c r="AA17"/>
  <c r="BG17" s="1"/>
  <c r="AA16"/>
  <c r="Z16"/>
  <c r="BA16" s="1"/>
  <c r="Y16"/>
  <c r="X16"/>
  <c r="W16"/>
  <c r="V16"/>
  <c r="U16"/>
  <c r="S16"/>
  <c r="R16"/>
  <c r="AA18"/>
  <c r="Z18"/>
  <c r="Y18"/>
  <c r="X18"/>
  <c r="W18"/>
  <c r="V18"/>
  <c r="U18"/>
  <c r="T18"/>
  <c r="S18"/>
  <c r="R18"/>
  <c r="C21" i="7"/>
  <c r="B23" s="1"/>
  <c r="C19"/>
  <c r="C17"/>
  <c r="C7"/>
  <c r="C5"/>
  <c r="B9" s="1"/>
  <c r="C3"/>
  <c r="I9" i="6"/>
  <c r="P18" s="1"/>
  <c r="I8"/>
  <c r="P17" s="1"/>
  <c r="I6"/>
  <c r="I18" s="1"/>
  <c r="I5"/>
  <c r="AC5" s="1"/>
  <c r="F89"/>
  <c r="F87"/>
  <c r="F85"/>
  <c r="F84"/>
  <c r="F69"/>
  <c r="F67"/>
  <c r="F65"/>
  <c r="F64"/>
  <c r="F49"/>
  <c r="F47"/>
  <c r="F45"/>
  <c r="F44"/>
  <c r="F29"/>
  <c r="F27"/>
  <c r="F25"/>
  <c r="F24"/>
  <c r="F8"/>
  <c r="F6"/>
  <c r="F4"/>
  <c r="F3"/>
  <c r="AH6"/>
  <c r="AP6" s="1"/>
  <c r="AG6"/>
  <c r="AO6" s="1"/>
  <c r="AF6"/>
  <c r="AN6" s="1"/>
  <c r="AE6"/>
  <c r="AM6" s="1"/>
  <c r="AD6"/>
  <c r="AL6" s="1"/>
  <c r="AH5"/>
  <c r="AP5" s="1"/>
  <c r="AG5"/>
  <c r="AF5"/>
  <c r="AN5" s="1"/>
  <c r="AE5"/>
  <c r="AM5" s="1"/>
  <c r="AD5"/>
  <c r="AA24"/>
  <c r="AL5"/>
  <c r="AA3"/>
  <c r="W3"/>
  <c r="AH87"/>
  <c r="AP87" s="1"/>
  <c r="AG87"/>
  <c r="AO87" s="1"/>
  <c r="AF87"/>
  <c r="AN87" s="1"/>
  <c r="AE87"/>
  <c r="AM87" s="1"/>
  <c r="AD87"/>
  <c r="AL87" s="1"/>
  <c r="AH86"/>
  <c r="AP86" s="1"/>
  <c r="AG86"/>
  <c r="AO86" s="1"/>
  <c r="AF86"/>
  <c r="AN86" s="1"/>
  <c r="AE86"/>
  <c r="AM86" s="1"/>
  <c r="AD86"/>
  <c r="AL86" s="1"/>
  <c r="AA84"/>
  <c r="AH67"/>
  <c r="AP67" s="1"/>
  <c r="AG67"/>
  <c r="AO67" s="1"/>
  <c r="AF67"/>
  <c r="AN67" s="1"/>
  <c r="AE67"/>
  <c r="AM67" s="1"/>
  <c r="AD67"/>
  <c r="AL67" s="1"/>
  <c r="AH66"/>
  <c r="AP66" s="1"/>
  <c r="AG66"/>
  <c r="AO66" s="1"/>
  <c r="AF66"/>
  <c r="AN66" s="1"/>
  <c r="AE66"/>
  <c r="AM66" s="1"/>
  <c r="AD66"/>
  <c r="AL66" s="1"/>
  <c r="AA64"/>
  <c r="AH47"/>
  <c r="AP47" s="1"/>
  <c r="AG47"/>
  <c r="AO47" s="1"/>
  <c r="AF47"/>
  <c r="AN47" s="1"/>
  <c r="AE47"/>
  <c r="AM47" s="1"/>
  <c r="AD47"/>
  <c r="AL47" s="1"/>
  <c r="AH46"/>
  <c r="AP46" s="1"/>
  <c r="AG46"/>
  <c r="AO46" s="1"/>
  <c r="AF46"/>
  <c r="AN46" s="1"/>
  <c r="AE46"/>
  <c r="AM46" s="1"/>
  <c r="AD46"/>
  <c r="AL46" s="1"/>
  <c r="AA44"/>
  <c r="AH27"/>
  <c r="AP27" s="1"/>
  <c r="AG27"/>
  <c r="AO27" s="1"/>
  <c r="AF27"/>
  <c r="AN27" s="1"/>
  <c r="AE27"/>
  <c r="AM27" s="1"/>
  <c r="AD27"/>
  <c r="AL27" s="1"/>
  <c r="AH26"/>
  <c r="AP26" s="1"/>
  <c r="AG26"/>
  <c r="AO26" s="1"/>
  <c r="AF26"/>
  <c r="AN26" s="1"/>
  <c r="AE26"/>
  <c r="AM26" s="1"/>
  <c r="AD26"/>
  <c r="AL26" s="1"/>
  <c r="AC86"/>
  <c r="AC87"/>
  <c r="AC66"/>
  <c r="AC67"/>
  <c r="AC46"/>
  <c r="AC47"/>
  <c r="AC26"/>
  <c r="AC27"/>
  <c r="B36" i="1"/>
  <c r="B35"/>
  <c r="D34"/>
  <c r="B34" s="1"/>
  <c r="D33"/>
  <c r="B33" s="1"/>
  <c r="B27"/>
  <c r="B26"/>
  <c r="D25"/>
  <c r="B25" s="1"/>
  <c r="D24"/>
  <c r="B24" s="1"/>
  <c r="D16"/>
  <c r="B16" s="1"/>
  <c r="B17"/>
  <c r="D15"/>
  <c r="B15" s="1"/>
  <c r="B9"/>
  <c r="B8"/>
  <c r="D7"/>
  <c r="B7" s="1"/>
  <c r="D6"/>
  <c r="B6" s="1"/>
  <c r="O20"/>
  <c r="O19"/>
  <c r="O17"/>
  <c r="O16"/>
  <c r="N20"/>
  <c r="N19"/>
  <c r="A19" s="1"/>
  <c r="F71" i="6" s="1"/>
  <c r="N17" i="1"/>
  <c r="N16"/>
  <c r="P16" s="1"/>
  <c r="E87"/>
  <c r="E88"/>
  <c r="E89"/>
  <c r="E86"/>
  <c r="E83"/>
  <c r="E84"/>
  <c r="E85"/>
  <c r="E82"/>
  <c r="E75"/>
  <c r="E76"/>
  <c r="E77"/>
  <c r="E74"/>
  <c r="E71"/>
  <c r="E72"/>
  <c r="E73"/>
  <c r="E70"/>
  <c r="Q18"/>
  <c r="P18"/>
  <c r="U53"/>
  <c r="Y53"/>
  <c r="AA53"/>
  <c r="T53"/>
  <c r="V53"/>
  <c r="X53"/>
  <c r="A16"/>
  <c r="F31" i="6" s="1"/>
  <c r="A20" i="1"/>
  <c r="F91" i="6" s="1"/>
  <c r="Q17" i="1" l="1"/>
  <c r="P17"/>
  <c r="AZ18"/>
  <c r="BA18"/>
  <c r="BF16"/>
  <c r="BG16"/>
  <c r="AB19"/>
  <c r="AD19" s="1"/>
  <c r="BA17"/>
  <c r="AZ17"/>
  <c r="AZ16"/>
  <c r="AY17"/>
  <c r="BE17"/>
  <c r="AX17"/>
  <c r="BD17"/>
  <c r="AU17"/>
  <c r="BC17"/>
  <c r="AC17" s="1"/>
  <c r="AW17"/>
  <c r="BD16"/>
  <c r="AX16"/>
  <c r="BE16"/>
  <c r="AY16"/>
  <c r="BC16"/>
  <c r="AC16" s="1"/>
  <c r="AU16"/>
  <c r="AW16"/>
  <c r="AB16" s="1"/>
  <c r="AD16" s="1"/>
  <c r="F72" s="1"/>
  <c r="BF18"/>
  <c r="BG18"/>
  <c r="AY18"/>
  <c r="BE18"/>
  <c r="AX18"/>
  <c r="BD18"/>
  <c r="AU18"/>
  <c r="AU32" s="1"/>
  <c r="BC18"/>
  <c r="AC18" s="1"/>
  <c r="AW18"/>
  <c r="F71"/>
  <c r="F74"/>
  <c r="F75"/>
  <c r="F76"/>
  <c r="F77"/>
  <c r="F70"/>
  <c r="Q16"/>
  <c r="P20"/>
  <c r="P19"/>
  <c r="AC6" i="6"/>
  <c r="Q20" i="1"/>
  <c r="Q19"/>
  <c r="A17"/>
  <c r="I26" i="6"/>
  <c r="I38" s="1"/>
  <c r="I17"/>
  <c r="T46"/>
  <c r="X44" s="1"/>
  <c r="T66"/>
  <c r="X64" s="1"/>
  <c r="T69"/>
  <c r="Y64" s="1"/>
  <c r="W53" i="1"/>
  <c r="Z53"/>
  <c r="AT85" i="6"/>
  <c r="T86"/>
  <c r="X84" s="1"/>
  <c r="AT84"/>
  <c r="T89"/>
  <c r="Y84" s="1"/>
  <c r="AT65"/>
  <c r="AT64"/>
  <c r="AE19" i="1"/>
  <c r="AT45" i="6"/>
  <c r="T49"/>
  <c r="Y44" s="1"/>
  <c r="AT44"/>
  <c r="AE17" i="1"/>
  <c r="T26" i="6"/>
  <c r="X24" s="1"/>
  <c r="T29"/>
  <c r="AT25"/>
  <c r="AT24"/>
  <c r="AE16" i="1"/>
  <c r="J70" s="1"/>
  <c r="T8" i="6"/>
  <c r="AE18" i="1"/>
  <c r="T5" i="6"/>
  <c r="N13" s="1"/>
  <c r="AO5"/>
  <c r="J77" i="1" l="1"/>
  <c r="J76"/>
  <c r="J75"/>
  <c r="J74"/>
  <c r="K82"/>
  <c r="F73"/>
  <c r="AB18"/>
  <c r="AD18" s="1"/>
  <c r="AB17"/>
  <c r="AD17" s="1"/>
  <c r="J71"/>
  <c r="J73"/>
  <c r="J72"/>
  <c r="F28"/>
  <c r="G28"/>
  <c r="I29" i="6"/>
  <c r="P38" s="1"/>
  <c r="F83" i="1"/>
  <c r="J83"/>
  <c r="F84"/>
  <c r="J84"/>
  <c r="F85"/>
  <c r="J85"/>
  <c r="F86"/>
  <c r="J86"/>
  <c r="F87"/>
  <c r="J87"/>
  <c r="F88"/>
  <c r="J88"/>
  <c r="F89"/>
  <c r="J89"/>
  <c r="J82"/>
  <c r="O82" s="1"/>
  <c r="G24" s="1"/>
  <c r="K83"/>
  <c r="G84"/>
  <c r="K84"/>
  <c r="G85"/>
  <c r="K85"/>
  <c r="O85" s="1"/>
  <c r="G86"/>
  <c r="K86"/>
  <c r="G87"/>
  <c r="K87"/>
  <c r="G88"/>
  <c r="N88" s="1"/>
  <c r="K88"/>
  <c r="O88" s="1"/>
  <c r="G89"/>
  <c r="K89"/>
  <c r="O89" s="1"/>
  <c r="G82"/>
  <c r="F82"/>
  <c r="G71"/>
  <c r="N71" s="1"/>
  <c r="F7" s="1"/>
  <c r="G72"/>
  <c r="K72"/>
  <c r="G73"/>
  <c r="N73" s="1"/>
  <c r="K73"/>
  <c r="G74"/>
  <c r="N74" s="1"/>
  <c r="F15" s="1"/>
  <c r="K74"/>
  <c r="G75"/>
  <c r="K75"/>
  <c r="G76"/>
  <c r="N76" s="1"/>
  <c r="K76"/>
  <c r="G77"/>
  <c r="K77"/>
  <c r="K70"/>
  <c r="O70" s="1"/>
  <c r="G6" s="1"/>
  <c r="G70"/>
  <c r="N70" s="1"/>
  <c r="F6" s="1"/>
  <c r="N77"/>
  <c r="F51" i="6"/>
  <c r="I86"/>
  <c r="I98" s="1"/>
  <c r="I89"/>
  <c r="P98" s="1"/>
  <c r="I69"/>
  <c r="P78" s="1"/>
  <c r="I66"/>
  <c r="I78" s="1"/>
  <c r="N75" i="1"/>
  <c r="F16" s="1"/>
  <c r="N33" i="6"/>
  <c r="Y24"/>
  <c r="N72" i="1"/>
  <c r="F8" s="1"/>
  <c r="X3" i="6"/>
  <c r="AT3"/>
  <c r="AT4"/>
  <c r="Y3"/>
  <c r="N12"/>
  <c r="Z7" i="1" l="1"/>
  <c r="G10"/>
  <c r="F10"/>
  <c r="N85"/>
  <c r="N73" i="6"/>
  <c r="N93"/>
  <c r="O87" i="1"/>
  <c r="G34" s="1"/>
  <c r="O86"/>
  <c r="G33" s="1"/>
  <c r="O84"/>
  <c r="O83"/>
  <c r="G25" s="1"/>
  <c r="N86"/>
  <c r="F33" s="1"/>
  <c r="N89"/>
  <c r="O77"/>
  <c r="O72"/>
  <c r="G8" s="1"/>
  <c r="N84"/>
  <c r="N87"/>
  <c r="F34" s="1"/>
  <c r="O74"/>
  <c r="G15" s="1"/>
  <c r="O73"/>
  <c r="I46" i="6"/>
  <c r="I58" s="1"/>
  <c r="I49"/>
  <c r="N82" i="1"/>
  <c r="F24" s="1"/>
  <c r="O75"/>
  <c r="G16" s="1"/>
  <c r="O76"/>
  <c r="Z3" i="6"/>
  <c r="P58" l="1"/>
  <c r="N53"/>
  <c r="S53" i="1"/>
  <c r="AD9" s="1"/>
  <c r="R53"/>
  <c r="AD7" s="1"/>
  <c r="AB7" l="1"/>
  <c r="AE20"/>
  <c r="AB9"/>
  <c r="Z9" l="1"/>
  <c r="G83"/>
  <c r="N83" s="1"/>
  <c r="F25" s="1"/>
  <c r="K71"/>
  <c r="O71" s="1"/>
  <c r="G7" s="1"/>
</calcChain>
</file>

<file path=xl/sharedStrings.xml><?xml version="1.0" encoding="utf-8"?>
<sst xmlns="http://schemas.openxmlformats.org/spreadsheetml/2006/main" count="298" uniqueCount="87">
  <si>
    <t>D1</t>
  </si>
  <si>
    <t>H1</t>
  </si>
  <si>
    <t>A</t>
  </si>
  <si>
    <t>B</t>
  </si>
  <si>
    <t>C</t>
  </si>
  <si>
    <t>D</t>
  </si>
  <si>
    <t>X</t>
  </si>
  <si>
    <t>Y</t>
  </si>
  <si>
    <t>Z</t>
  </si>
  <si>
    <t>Domáci</t>
  </si>
  <si>
    <t>Hostia</t>
  </si>
  <si>
    <t>Loptičky</t>
  </si>
  <si>
    <t>Sety</t>
  </si>
  <si>
    <t>Body</t>
  </si>
  <si>
    <t>kolo</t>
  </si>
  <si>
    <t>sety domaci</t>
  </si>
  <si>
    <t>sety hostia</t>
  </si>
  <si>
    <t>Ročník</t>
  </si>
  <si>
    <t>Rozhodca</t>
  </si>
  <si>
    <t>Zápis zo stretnutia v stolnom tenise</t>
  </si>
  <si>
    <t>BODY</t>
  </si>
  <si>
    <t>SETY</t>
  </si>
  <si>
    <t>LOPTY</t>
  </si>
  <si>
    <t>štvorhra D1</t>
  </si>
  <si>
    <t>Priezvisko, Meno</t>
  </si>
  <si>
    <t>V</t>
  </si>
  <si>
    <t>P</t>
  </si>
  <si>
    <t>Striedajúci</t>
  </si>
  <si>
    <t>DOMÁCI</t>
  </si>
  <si>
    <t>HOSTIA</t>
  </si>
  <si>
    <t>štvorhra H1</t>
  </si>
  <si>
    <t>ž</t>
  </si>
  <si>
    <t>žč</t>
  </si>
  <si>
    <t>č</t>
  </si>
  <si>
    <t>KARTY</t>
  </si>
  <si>
    <t>v kole</t>
  </si>
  <si>
    <t>pozn.</t>
  </si>
  <si>
    <t>V/P</t>
  </si>
  <si>
    <t>Domaci</t>
  </si>
  <si>
    <t>v</t>
  </si>
  <si>
    <t>p</t>
  </si>
  <si>
    <t>sv</t>
  </si>
  <si>
    <t>sp</t>
  </si>
  <si>
    <t>Dňa</t>
  </si>
  <si>
    <t>Čas</t>
  </si>
  <si>
    <t>Hlavný rozhodca</t>
  </si>
  <si>
    <t>Zástupca domáceho družstva</t>
  </si>
  <si>
    <t>Zástupca hosťujúceho družstva</t>
  </si>
  <si>
    <t>Pripomienky/Protesty (ak nepostačuje priestor, použite zadnú stranu originálu)</t>
  </si>
  <si>
    <t xml:space="preserve"> </t>
  </si>
  <si>
    <t>P. Alexy</t>
  </si>
  <si>
    <r>
      <rPr>
        <b/>
        <sz val="10"/>
        <rFont val="Arial CE"/>
        <charset val="238"/>
      </rPr>
      <t>A/ Ak sa výsledky W.O. započítavajú</t>
    </r>
    <r>
      <rPr>
        <sz val="10"/>
        <rFont val="Arial CE"/>
        <charset val="238"/>
      </rPr>
      <t xml:space="preserve">, potom do poznámky treba dať len značku </t>
    </r>
    <r>
      <rPr>
        <b/>
        <sz val="10"/>
        <rFont val="Arial CE"/>
        <charset val="238"/>
      </rPr>
      <t>w.o. (s bodkami !!!)</t>
    </r>
    <r>
      <rPr>
        <sz val="10"/>
        <rFont val="Arial CE"/>
        <charset val="238"/>
      </rPr>
      <t xml:space="preserve"> a vyplniť sety 11/0, 11/0, 11/0. Všetko sa započíta, ako keby sa hralo, t.j. víťazovi výhra, porazenému prehra</t>
    </r>
  </si>
  <si>
    <t>štvorhra</t>
  </si>
  <si>
    <t>Zadávanie w.o. výsledkov, alebo výsledkov, ak niektoré družstvo nastúpi len v dvojici</t>
  </si>
  <si>
    <r>
      <rPr>
        <b/>
        <sz val="10"/>
        <rFont val="Arial CE"/>
        <charset val="238"/>
      </rPr>
      <t>B/ Ak sa výsledky w.o. nezapočítavajú</t>
    </r>
    <r>
      <rPr>
        <sz val="10"/>
        <rFont val="Arial CE"/>
        <charset val="238"/>
      </rPr>
      <t>, potom sa lopty v setoch nepíšu, len sa do poznámky napíše</t>
    </r>
    <r>
      <rPr>
        <b/>
        <sz val="10"/>
        <rFont val="Arial CE"/>
        <charset val="238"/>
      </rPr>
      <t xml:space="preserve"> wo</t>
    </r>
    <r>
      <rPr>
        <sz val="10"/>
        <rFont val="Arial CE"/>
        <charset val="238"/>
      </rPr>
      <t xml:space="preserve"> alebo </t>
    </r>
    <r>
      <rPr>
        <b/>
        <sz val="10"/>
        <rFont val="Arial CE"/>
        <charset val="238"/>
      </rPr>
      <t>ow (bez bodiek !!!!!)</t>
    </r>
    <r>
      <rPr>
        <sz val="10"/>
        <rFont val="Arial CE"/>
        <charset val="238"/>
      </rPr>
      <t>. V takom prípade ak je napísané wo, víťazstvo sa prizná domácemu, ak je ow, víťazstvo sa prizná hosťujúcemu. V bilancii výhier a prehier jednotlivcov sa takýto výsledok nepremietne, avšak do počtu bodov družstva a počtu setov samozrejme tento výsledok bude započítaný Takto sa postupuje aj v prípade, že niektoré družstvo nastúpi v trojici, wo, resp. ow prehráva družstvo, ktoré na daný zápas nepostavilo hráča.</t>
    </r>
  </si>
  <si>
    <t>Servis</t>
  </si>
  <si>
    <t>pomer</t>
  </si>
  <si>
    <t>kod</t>
  </si>
  <si>
    <t>Time out</t>
  </si>
  <si>
    <t>Príjem</t>
  </si>
  <si>
    <t>setov</t>
  </si>
  <si>
    <t>hraca</t>
  </si>
  <si>
    <t>Víťaz</t>
  </si>
  <si>
    <t>Zápas:</t>
  </si>
  <si>
    <t>Udelené karty - priestupok</t>
  </si>
  <si>
    <t>Ž</t>
  </si>
  <si>
    <t>ŽČ</t>
  </si>
  <si>
    <t>Stretnutie č.</t>
  </si>
  <si>
    <t>Kolo</t>
  </si>
  <si>
    <t>E</t>
  </si>
  <si>
    <t>F</t>
  </si>
  <si>
    <t>G</t>
  </si>
  <si>
    <t>H</t>
  </si>
  <si>
    <t>servis</t>
  </si>
  <si>
    <t>príjem</t>
  </si>
  <si>
    <t>Time  out</t>
  </si>
  <si>
    <t>č.stretnutia</t>
  </si>
  <si>
    <t>štvorhra D1-H1</t>
  </si>
  <si>
    <t>Stretnutie</t>
  </si>
  <si>
    <t>tréner-kouč</t>
  </si>
  <si>
    <t xml:space="preserve">Ponúkame Vám nový formulár pre zápis zo stretnutia extraligy dorastencov. Formulár funguje ako excelovský list, pričom je možné vypĺňať ho priamo na stretnutí elektronicky. Vypíšu sa zostavy oboch družstiev a rozlosovanie sa urobí samo. Ak sa losuje kto má A a kto X, potom sa do horného rohu súpisky domácich aj hostí vpíše X alebo A (pre domácich to je bunka B3 a pre hostí B23), podľa toho kto si čo vylosuje a program sa postará o správne rozpísanie stretnutia. Zápisy k stolom sa automaticky vygenerujú na príslušnom liste a stačí ich len vytlačiť a postrihať. Pri striedaní sa vpíše striedajúci hráč do príslušného riadka, podľa toho, za ktorého hráča strieda a zároveň sa do stĺpca „v kole“ pripíše kolo, v ktorom striedal. Rozlosovanie sa na základe toho správne automaticky upraví. Do zápisov k stolom sa následne vpisujú len výsledky jednotlivých setov (loptičky). Tieto výsledky sa automaticky prenášajú do zápisu o stretnutí a všetko ostatné spočítava program sám, t.j. pomer setov, celkový bodový stav a takisto pomer víťazstiev a výhier. Takže po odohraní posledného setu je hotový celý zápis spolu so štatistikou a stačí ho len vytlačiť. </t>
  </si>
  <si>
    <t>liga</t>
  </si>
  <si>
    <t>Mžky</t>
  </si>
  <si>
    <r>
      <t>SLOVENSKÝ STOLNOTENISOVÝ ZV</t>
    </r>
    <r>
      <rPr>
        <sz val="10"/>
        <rFont val="Calibri"/>
        <family val="2"/>
      </rPr>
      <t>Ä</t>
    </r>
    <r>
      <rPr>
        <sz val="10"/>
        <rFont val="Arial CE"/>
        <charset val="238"/>
      </rPr>
      <t>Z</t>
    </r>
  </si>
  <si>
    <t>Mžci</t>
  </si>
  <si>
    <t>Sžci</t>
  </si>
  <si>
    <t>Sžky</t>
  </si>
</sst>
</file>

<file path=xl/styles.xml><?xml version="1.0" encoding="utf-8"?>
<styleSheet xmlns="http://schemas.openxmlformats.org/spreadsheetml/2006/main">
  <fonts count="26">
    <font>
      <sz val="10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b/>
      <sz val="12"/>
      <name val="Arial CE"/>
      <charset val="238"/>
    </font>
    <font>
      <b/>
      <sz val="14"/>
      <name val="Arial CE"/>
      <charset val="238"/>
    </font>
    <font>
      <b/>
      <sz val="18"/>
      <name val="Arial CE"/>
      <charset val="238"/>
    </font>
    <font>
      <b/>
      <sz val="26"/>
      <name val="Arial CE"/>
      <charset val="238"/>
    </font>
    <font>
      <sz val="8"/>
      <name val="Arial CE"/>
      <charset val="238"/>
    </font>
    <font>
      <sz val="10"/>
      <name val="Arial CE"/>
      <charset val="238"/>
    </font>
    <font>
      <sz val="16"/>
      <name val="Arial CE"/>
      <charset val="238"/>
    </font>
    <font>
      <b/>
      <sz val="28"/>
      <name val="Arial CE"/>
      <charset val="238"/>
    </font>
    <font>
      <sz val="12"/>
      <name val="Times New Roman"/>
      <family val="1"/>
      <charset val="238"/>
    </font>
    <font>
      <b/>
      <sz val="9"/>
      <name val="Arial CE"/>
      <charset val="238"/>
    </font>
    <font>
      <sz val="9"/>
      <name val="Arial CE"/>
      <charset val="238"/>
    </font>
    <font>
      <b/>
      <sz val="2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36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b/>
      <sz val="48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6"/>
      <color theme="1"/>
      <name val="Arial CE"/>
      <charset val="238"/>
    </font>
    <font>
      <b/>
      <sz val="16"/>
      <color theme="1"/>
      <name val="Arial CE"/>
      <charset val="238"/>
    </font>
    <font>
      <sz val="10"/>
      <name val="Calibri"/>
      <family val="2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5" xfId="0" applyFont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4" xfId="0" applyFont="1" applyBorder="1" applyAlignment="1">
      <alignment horizontal="center"/>
    </xf>
    <xf numFmtId="0" fontId="2" fillId="0" borderId="25" xfId="0" applyFont="1" applyBorder="1"/>
    <xf numFmtId="0" fontId="2" fillId="0" borderId="7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3" fillId="0" borderId="0" xfId="0" applyFont="1" applyBorder="1"/>
    <xf numFmtId="0" fontId="4" fillId="0" borderId="0" xfId="0" applyFont="1" applyBorder="1" applyAlignment="1">
      <alignment horizontal="left"/>
    </xf>
    <xf numFmtId="0" fontId="2" fillId="0" borderId="28" xfId="0" applyFont="1" applyBorder="1"/>
    <xf numFmtId="0" fontId="2" fillId="0" borderId="29" xfId="0" applyFont="1" applyBorder="1"/>
    <xf numFmtId="0" fontId="7" fillId="0" borderId="0" xfId="0" applyFont="1" applyBorder="1"/>
    <xf numFmtId="0" fontId="2" fillId="0" borderId="33" xfId="0" applyFont="1" applyBorder="1" applyProtection="1">
      <protection locked="0"/>
    </xf>
    <xf numFmtId="0" fontId="2" fillId="0" borderId="34" xfId="0" applyFont="1" applyBorder="1" applyProtection="1">
      <protection locked="0"/>
    </xf>
    <xf numFmtId="0" fontId="2" fillId="0" borderId="35" xfId="0" applyFont="1" applyBorder="1" applyProtection="1">
      <protection locked="0"/>
    </xf>
    <xf numFmtId="0" fontId="2" fillId="0" borderId="31" xfId="0" applyFont="1" applyBorder="1" applyProtection="1">
      <protection locked="0"/>
    </xf>
    <xf numFmtId="0" fontId="3" fillId="0" borderId="6" xfId="0" applyFont="1" applyBorder="1" applyProtection="1">
      <protection locked="0"/>
    </xf>
    <xf numFmtId="14" fontId="3" fillId="0" borderId="6" xfId="0" applyNumberFormat="1" applyFont="1" applyBorder="1" applyAlignment="1" applyProtection="1">
      <alignment horizontal="left"/>
      <protection locked="0"/>
    </xf>
    <xf numFmtId="0" fontId="2" fillId="0" borderId="9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19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17" xfId="0" applyFont="1" applyBorder="1" applyProtection="1">
      <protection locked="0"/>
    </xf>
    <xf numFmtId="0" fontId="2" fillId="0" borderId="18" xfId="0" applyFont="1" applyBorder="1" applyProtection="1">
      <protection locked="0"/>
    </xf>
    <xf numFmtId="0" fontId="2" fillId="0" borderId="16" xfId="0" applyFont="1" applyBorder="1" applyProtection="1">
      <protection locked="0"/>
    </xf>
    <xf numFmtId="0" fontId="4" fillId="0" borderId="22" xfId="0" applyFont="1" applyBorder="1" applyAlignment="1" applyProtection="1">
      <alignment horizontal="center"/>
      <protection locked="0"/>
    </xf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3" fillId="0" borderId="36" xfId="0" applyFont="1" applyBorder="1" applyProtection="1">
      <protection locked="0"/>
    </xf>
    <xf numFmtId="0" fontId="2" fillId="0" borderId="37" xfId="0" applyFont="1" applyBorder="1" applyProtection="1">
      <protection locked="0"/>
    </xf>
    <xf numFmtId="0" fontId="2" fillId="0" borderId="38" xfId="0" applyFont="1" applyBorder="1" applyProtection="1">
      <protection locked="0"/>
    </xf>
    <xf numFmtId="0" fontId="11" fillId="0" borderId="0" xfId="0" applyFont="1" applyAlignment="1">
      <alignment horizontal="justify"/>
    </xf>
    <xf numFmtId="0" fontId="0" fillId="0" borderId="0" xfId="0" applyAlignment="1">
      <alignment wrapText="1"/>
    </xf>
    <xf numFmtId="0" fontId="2" fillId="0" borderId="36" xfId="0" applyFont="1" applyBorder="1" applyProtection="1">
      <protection locked="0"/>
    </xf>
    <xf numFmtId="0" fontId="2" fillId="0" borderId="3" xfId="0" applyFont="1" applyBorder="1" applyAlignment="1"/>
    <xf numFmtId="0" fontId="2" fillId="0" borderId="1" xfId="0" applyFont="1" applyBorder="1" applyAlignment="1"/>
    <xf numFmtId="0" fontId="2" fillId="0" borderId="23" xfId="0" applyFont="1" applyBorder="1" applyAlignment="1"/>
    <xf numFmtId="0" fontId="14" fillId="0" borderId="0" xfId="0" applyFont="1" applyFill="1"/>
    <xf numFmtId="0" fontId="15" fillId="0" borderId="0" xfId="0" applyFont="1" applyFill="1"/>
    <xf numFmtId="0" fontId="16" fillId="0" borderId="3" xfId="0" applyFont="1" applyFill="1" applyBorder="1"/>
    <xf numFmtId="0" fontId="16" fillId="0" borderId="1" xfId="0" applyFont="1" applyFill="1" applyBorder="1"/>
    <xf numFmtId="0" fontId="17" fillId="0" borderId="33" xfId="0" applyFont="1" applyFill="1" applyBorder="1"/>
    <xf numFmtId="0" fontId="16" fillId="0" borderId="23" xfId="0" applyFont="1" applyFill="1" applyBorder="1"/>
    <xf numFmtId="0" fontId="16" fillId="0" borderId="0" xfId="0" applyFont="1" applyFill="1" applyBorder="1"/>
    <xf numFmtId="0" fontId="18" fillId="0" borderId="0" xfId="0" applyFont="1" applyFill="1" applyAlignment="1">
      <alignment horizontal="center"/>
    </xf>
    <xf numFmtId="0" fontId="19" fillId="0" borderId="0" xfId="0" applyFont="1" applyFill="1"/>
    <xf numFmtId="0" fontId="20" fillId="0" borderId="0" xfId="0" applyFont="1" applyFill="1"/>
    <xf numFmtId="0" fontId="16" fillId="0" borderId="4" xfId="0" applyFont="1" applyFill="1" applyBorder="1"/>
    <xf numFmtId="0" fontId="17" fillId="0" borderId="0" xfId="0" applyFont="1" applyFill="1" applyBorder="1" applyAlignment="1">
      <alignment horizontal="center"/>
    </xf>
    <xf numFmtId="0" fontId="17" fillId="0" borderId="34" xfId="0" applyFont="1" applyFill="1" applyBorder="1"/>
    <xf numFmtId="0" fontId="16" fillId="0" borderId="0" xfId="0" applyFont="1" applyFill="1" applyBorder="1" applyAlignment="1">
      <alignment horizontal="center"/>
    </xf>
    <xf numFmtId="0" fontId="16" fillId="0" borderId="24" xfId="0" applyFont="1" applyFill="1" applyBorder="1"/>
    <xf numFmtId="0" fontId="21" fillId="0" borderId="0" xfId="0" applyFont="1" applyFill="1"/>
    <xf numFmtId="0" fontId="15" fillId="0" borderId="6" xfId="0" applyFont="1" applyFill="1" applyBorder="1"/>
    <xf numFmtId="0" fontId="15" fillId="0" borderId="4" xfId="0" applyFont="1" applyFill="1" applyBorder="1"/>
    <xf numFmtId="0" fontId="15" fillId="0" borderId="0" xfId="0" applyFont="1" applyFill="1" applyBorder="1"/>
    <xf numFmtId="0" fontId="16" fillId="0" borderId="6" xfId="0" applyFont="1" applyFill="1" applyBorder="1"/>
    <xf numFmtId="0" fontId="16" fillId="0" borderId="5" xfId="0" applyFont="1" applyFill="1" applyBorder="1"/>
    <xf numFmtId="0" fontId="16" fillId="0" borderId="2" xfId="0" applyFont="1" applyFill="1" applyBorder="1"/>
    <xf numFmtId="0" fontId="16" fillId="0" borderId="2" xfId="0" applyFont="1" applyFill="1" applyBorder="1" applyAlignment="1"/>
    <xf numFmtId="0" fontId="16" fillId="0" borderId="25" xfId="0" applyFont="1" applyFill="1" applyBorder="1"/>
    <xf numFmtId="0" fontId="15" fillId="0" borderId="0" xfId="0" applyFont="1" applyFill="1" applyAlignment="1">
      <alignment horizontal="left"/>
    </xf>
    <xf numFmtId="0" fontId="16" fillId="0" borderId="0" xfId="0" applyFont="1" applyFill="1"/>
    <xf numFmtId="0" fontId="15" fillId="0" borderId="0" xfId="0" applyFont="1" applyFill="1" applyAlignment="1">
      <alignment horizontal="center"/>
    </xf>
    <xf numFmtId="0" fontId="16" fillId="0" borderId="6" xfId="0" applyFont="1" applyFill="1" applyBorder="1" applyAlignment="1"/>
    <xf numFmtId="0" fontId="15" fillId="0" borderId="6" xfId="0" applyFont="1" applyFill="1" applyBorder="1" applyAlignment="1">
      <alignment horizontal="center"/>
    </xf>
    <xf numFmtId="0" fontId="22" fillId="0" borderId="0" xfId="0" applyFont="1" applyFill="1" applyBorder="1" applyAlignment="1">
      <alignment vertical="top"/>
    </xf>
    <xf numFmtId="0" fontId="22" fillId="0" borderId="33" xfId="0" applyFont="1" applyFill="1" applyBorder="1"/>
    <xf numFmtId="0" fontId="19" fillId="0" borderId="0" xfId="0" applyFont="1" applyFill="1" applyBorder="1"/>
    <xf numFmtId="0" fontId="16" fillId="0" borderId="40" xfId="0" applyFont="1" applyFill="1" applyBorder="1"/>
    <xf numFmtId="0" fontId="16" fillId="0" borderId="0" xfId="0" applyNumberFormat="1" applyFont="1" applyFill="1" applyBorder="1" applyAlignment="1">
      <alignment horizontal="left"/>
    </xf>
    <xf numFmtId="0" fontId="0" fillId="0" borderId="0" xfId="0" applyNumberFormat="1"/>
    <xf numFmtId="0" fontId="16" fillId="0" borderId="1" xfId="0" applyNumberFormat="1" applyFont="1" applyFill="1" applyBorder="1" applyAlignment="1">
      <alignment horizontal="left"/>
    </xf>
    <xf numFmtId="0" fontId="20" fillId="0" borderId="0" xfId="0" applyNumberFormat="1" applyFont="1" applyFill="1" applyBorder="1" applyAlignment="1">
      <alignment horizontal="left"/>
    </xf>
    <xf numFmtId="0" fontId="15" fillId="0" borderId="0" xfId="0" applyNumberFormat="1" applyFont="1" applyFill="1" applyBorder="1" applyAlignment="1">
      <alignment horizontal="left"/>
    </xf>
    <xf numFmtId="0" fontId="15" fillId="0" borderId="0" xfId="0" applyNumberFormat="1" applyFont="1" applyFill="1" applyBorder="1"/>
    <xf numFmtId="0" fontId="16" fillId="0" borderId="2" xfId="0" applyNumberFormat="1" applyFont="1" applyFill="1" applyBorder="1" applyAlignment="1">
      <alignment horizontal="left"/>
    </xf>
    <xf numFmtId="0" fontId="15" fillId="0" borderId="0" xfId="0" applyNumberFormat="1" applyFont="1" applyFill="1" applyAlignment="1">
      <alignment horizontal="left"/>
    </xf>
    <xf numFmtId="0" fontId="2" fillId="0" borderId="42" xfId="0" applyFont="1" applyBorder="1" applyAlignment="1">
      <alignment horizontal="center"/>
    </xf>
    <xf numFmtId="0" fontId="2" fillId="0" borderId="42" xfId="0" applyFont="1" applyBorder="1"/>
    <xf numFmtId="0" fontId="2" fillId="0" borderId="0" xfId="0" applyFont="1" applyBorder="1" applyAlignment="1">
      <alignment horizontal="right"/>
    </xf>
    <xf numFmtId="2" fontId="3" fillId="0" borderId="6" xfId="0" applyNumberFormat="1" applyFont="1" applyBorder="1" applyAlignment="1" applyProtection="1">
      <alignment horizontal="left"/>
      <protection locked="0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3" fillId="0" borderId="3" xfId="0" applyFont="1" applyBorder="1"/>
    <xf numFmtId="0" fontId="3" fillId="0" borderId="23" xfId="0" applyFont="1" applyBorder="1" applyAlignment="1">
      <alignment horizontal="left"/>
    </xf>
    <xf numFmtId="0" fontId="3" fillId="0" borderId="4" xfId="0" applyFont="1" applyBorder="1"/>
    <xf numFmtId="0" fontId="3" fillId="0" borderId="24" xfId="0" applyFont="1" applyBorder="1"/>
    <xf numFmtId="0" fontId="4" fillId="0" borderId="4" xfId="0" applyFont="1" applyBorder="1"/>
    <xf numFmtId="0" fontId="4" fillId="0" borderId="24" xfId="0" applyFont="1" applyBorder="1"/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14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center"/>
      <protection hidden="1"/>
    </xf>
    <xf numFmtId="0" fontId="2" fillId="0" borderId="20" xfId="0" applyFont="1" applyBorder="1" applyAlignment="1" applyProtection="1">
      <alignment horizontal="center"/>
      <protection hidden="1"/>
    </xf>
    <xf numFmtId="0" fontId="2" fillId="0" borderId="18" xfId="0" applyFont="1" applyBorder="1" applyAlignment="1" applyProtection="1">
      <alignment horizontal="center"/>
      <protection hidden="1"/>
    </xf>
    <xf numFmtId="0" fontId="2" fillId="0" borderId="19" xfId="0" applyFont="1" applyBorder="1" applyAlignment="1" applyProtection="1">
      <alignment horizontal="center"/>
      <protection hidden="1"/>
    </xf>
    <xf numFmtId="0" fontId="2" fillId="0" borderId="21" xfId="0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12" xfId="0" applyFont="1" applyBorder="1" applyAlignment="1">
      <alignment horizontal="left" vertical="center"/>
    </xf>
    <xf numFmtId="0" fontId="4" fillId="0" borderId="0" xfId="0" applyFont="1" applyBorder="1" applyAlignment="1" applyProtection="1">
      <alignment horizontal="center"/>
      <protection locked="0"/>
    </xf>
    <xf numFmtId="0" fontId="23" fillId="0" borderId="0" xfId="0" applyFont="1"/>
    <xf numFmtId="0" fontId="23" fillId="0" borderId="0" xfId="0" applyFont="1" applyAlignment="1">
      <alignment horizontal="left"/>
    </xf>
    <xf numFmtId="0" fontId="24" fillId="0" borderId="0" xfId="0" applyFont="1"/>
    <xf numFmtId="0" fontId="24" fillId="0" borderId="0" xfId="0" applyFont="1" applyAlignment="1">
      <alignment horizontal="left"/>
    </xf>
    <xf numFmtId="0" fontId="3" fillId="0" borderId="1" xfId="0" applyFont="1" applyBorder="1"/>
    <xf numFmtId="0" fontId="3" fillId="0" borderId="23" xfId="0" applyFont="1" applyBorder="1"/>
    <xf numFmtId="0" fontId="2" fillId="0" borderId="3" xfId="0" applyFont="1" applyBorder="1" applyProtection="1">
      <protection locked="0"/>
    </xf>
    <xf numFmtId="0" fontId="2" fillId="0" borderId="57" xfId="0" applyFont="1" applyBorder="1" applyProtection="1">
      <protection locked="0"/>
    </xf>
    <xf numFmtId="0" fontId="3" fillId="0" borderId="24" xfId="0" applyFont="1" applyBorder="1" applyProtection="1">
      <protection locked="0"/>
    </xf>
    <xf numFmtId="0" fontId="3" fillId="0" borderId="5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5" xfId="0" applyFont="1" applyBorder="1"/>
    <xf numFmtId="0" fontId="0" fillId="0" borderId="0" xfId="0" applyBorder="1" applyAlignment="1"/>
    <xf numFmtId="0" fontId="2" fillId="0" borderId="3" xfId="0" applyFont="1" applyBorder="1" applyAlignment="1"/>
    <xf numFmtId="0" fontId="2" fillId="0" borderId="1" xfId="0" applyFont="1" applyBorder="1" applyAlignment="1"/>
    <xf numFmtId="0" fontId="2" fillId="0" borderId="23" xfId="0" applyFont="1" applyBorder="1" applyAlignment="1"/>
    <xf numFmtId="0" fontId="3" fillId="0" borderId="45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4" xfId="0" applyFont="1" applyBorder="1" applyAlignment="1"/>
    <xf numFmtId="0" fontId="2" fillId="0" borderId="0" xfId="0" applyFont="1" applyBorder="1" applyAlignment="1"/>
    <xf numFmtId="0" fontId="2" fillId="0" borderId="24" xfId="0" applyFont="1" applyBorder="1" applyAlignment="1"/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wrapText="1"/>
    </xf>
    <xf numFmtId="0" fontId="2" fillId="0" borderId="38" xfId="0" applyFont="1" applyBorder="1" applyAlignment="1">
      <alignment horizontal="center" wrapText="1"/>
    </xf>
    <xf numFmtId="0" fontId="2" fillId="0" borderId="47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49" fontId="3" fillId="0" borderId="45" xfId="0" applyNumberFormat="1" applyFont="1" applyBorder="1" applyAlignment="1" applyProtection="1">
      <alignment horizontal="center"/>
      <protection locked="0"/>
    </xf>
    <xf numFmtId="49" fontId="1" fillId="0" borderId="42" xfId="0" applyNumberFormat="1" applyFont="1" applyBorder="1" applyAlignment="1" applyProtection="1">
      <alignment horizontal="center"/>
      <protection locked="0"/>
    </xf>
    <xf numFmtId="49" fontId="1" fillId="0" borderId="46" xfId="0" applyNumberFormat="1" applyFont="1" applyBorder="1" applyAlignment="1" applyProtection="1">
      <alignment horizontal="center"/>
      <protection locked="0"/>
    </xf>
    <xf numFmtId="0" fontId="3" fillId="0" borderId="45" xfId="0" applyFont="1" applyBorder="1" applyAlignment="1" applyProtection="1">
      <alignment horizontal="center"/>
      <protection locked="0"/>
    </xf>
    <xf numFmtId="0" fontId="3" fillId="0" borderId="46" xfId="0" applyFont="1" applyBorder="1" applyAlignment="1" applyProtection="1">
      <alignment horizontal="center"/>
      <protection locked="0"/>
    </xf>
    <xf numFmtId="0" fontId="1" fillId="0" borderId="46" xfId="0" applyFont="1" applyBorder="1" applyAlignment="1" applyProtection="1">
      <alignment horizontal="center"/>
      <protection locked="0"/>
    </xf>
    <xf numFmtId="0" fontId="3" fillId="0" borderId="42" xfId="0" applyFont="1" applyBorder="1" applyAlignment="1" applyProtection="1">
      <alignment horizontal="center"/>
      <protection locked="0"/>
    </xf>
    <xf numFmtId="0" fontId="2" fillId="0" borderId="45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6" fillId="0" borderId="0" xfId="0" applyFont="1" applyBorder="1" applyAlignment="1"/>
    <xf numFmtId="0" fontId="0" fillId="0" borderId="0" xfId="0" applyBorder="1" applyAlignment="1"/>
    <xf numFmtId="0" fontId="10" fillId="0" borderId="3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0" xfId="0" applyFont="1" applyBorder="1" applyAlignment="1">
      <alignment horizontal="left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2" fillId="0" borderId="39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45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16" fillId="0" borderId="21" xfId="0" applyFont="1" applyFill="1" applyBorder="1" applyAlignment="1"/>
    <xf numFmtId="0" fontId="0" fillId="0" borderId="34" xfId="0" applyFill="1" applyBorder="1"/>
    <xf numFmtId="0" fontId="0" fillId="0" borderId="10" xfId="0" applyFill="1" applyBorder="1"/>
    <xf numFmtId="0" fontId="16" fillId="0" borderId="6" xfId="0" applyFont="1" applyFill="1" applyBorder="1" applyAlignment="1"/>
    <xf numFmtId="0" fontId="16" fillId="0" borderId="6" xfId="0" applyFont="1" applyFill="1" applyBorder="1" applyAlignment="1">
      <alignment horizontal="center" vertical="center"/>
    </xf>
    <xf numFmtId="0" fontId="16" fillId="0" borderId="6" xfId="0" applyNumberFormat="1" applyFont="1" applyFill="1" applyBorder="1" applyAlignment="1"/>
    <xf numFmtId="0" fontId="0" fillId="0" borderId="6" xfId="0" applyFill="1" applyBorder="1" applyAlignment="1"/>
    <xf numFmtId="0" fontId="0" fillId="0" borderId="6" xfId="0" applyBorder="1" applyAlignment="1"/>
    <xf numFmtId="0" fontId="16" fillId="0" borderId="50" xfId="0" applyFont="1" applyFill="1" applyBorder="1" applyAlignment="1">
      <alignment horizontal="center" vertical="center"/>
    </xf>
    <xf numFmtId="0" fontId="16" fillId="0" borderId="51" xfId="0" applyFont="1" applyFill="1" applyBorder="1" applyAlignment="1">
      <alignment horizontal="center" vertical="center"/>
    </xf>
    <xf numFmtId="0" fontId="16" fillId="0" borderId="31" xfId="0" applyFont="1" applyFill="1" applyBorder="1" applyAlignment="1">
      <alignment horizontal="center"/>
    </xf>
    <xf numFmtId="0" fontId="16" fillId="0" borderId="34" xfId="0" applyFont="1" applyFill="1" applyBorder="1" applyAlignment="1"/>
    <xf numFmtId="0" fontId="16" fillId="0" borderId="10" xfId="0" applyFont="1" applyFill="1" applyBorder="1" applyAlignment="1"/>
    <xf numFmtId="0" fontId="16" fillId="0" borderId="41" xfId="0" applyFont="1" applyFill="1" applyBorder="1" applyAlignment="1"/>
    <xf numFmtId="0" fontId="16" fillId="0" borderId="26" xfId="0" applyFont="1" applyFill="1" applyBorder="1" applyAlignment="1"/>
    <xf numFmtId="0" fontId="0" fillId="0" borderId="27" xfId="0" applyBorder="1" applyAlignment="1"/>
    <xf numFmtId="0" fontId="16" fillId="0" borderId="30" xfId="0" applyFont="1" applyFill="1" applyBorder="1" applyAlignment="1"/>
    <xf numFmtId="0" fontId="16" fillId="0" borderId="31" xfId="0" applyFont="1" applyFill="1" applyBorder="1" applyAlignment="1"/>
    <xf numFmtId="0" fontId="0" fillId="0" borderId="32" xfId="0" applyBorder="1" applyAlignment="1"/>
    <xf numFmtId="0" fontId="16" fillId="0" borderId="52" xfId="0" applyFont="1" applyFill="1" applyBorder="1" applyAlignment="1"/>
    <xf numFmtId="0" fontId="16" fillId="0" borderId="53" xfId="0" applyFont="1" applyFill="1" applyBorder="1" applyAlignment="1"/>
    <xf numFmtId="0" fontId="16" fillId="0" borderId="41" xfId="0" applyNumberFormat="1" applyFont="1" applyFill="1" applyBorder="1" applyAlignment="1"/>
    <xf numFmtId="0" fontId="16" fillId="0" borderId="26" xfId="0" applyNumberFormat="1" applyFont="1" applyFill="1" applyBorder="1" applyAlignment="1"/>
    <xf numFmtId="0" fontId="16" fillId="0" borderId="27" xfId="0" applyNumberFormat="1" applyFont="1" applyFill="1" applyBorder="1" applyAlignment="1"/>
    <xf numFmtId="0" fontId="16" fillId="0" borderId="30" xfId="0" applyNumberFormat="1" applyFont="1" applyFill="1" applyBorder="1" applyAlignment="1"/>
    <xf numFmtId="0" fontId="16" fillId="0" borderId="31" xfId="0" applyNumberFormat="1" applyFont="1" applyFill="1" applyBorder="1" applyAlignment="1"/>
    <xf numFmtId="0" fontId="16" fillId="0" borderId="32" xfId="0" applyNumberFormat="1" applyFont="1" applyFill="1" applyBorder="1" applyAlignment="1"/>
    <xf numFmtId="0" fontId="16" fillId="0" borderId="54" xfId="0" applyFont="1" applyFill="1" applyBorder="1" applyAlignment="1"/>
    <xf numFmtId="0" fontId="16" fillId="0" borderId="55" xfId="0" applyFont="1" applyFill="1" applyBorder="1" applyAlignment="1"/>
    <xf numFmtId="0" fontId="16" fillId="0" borderId="56" xfId="0" applyFont="1" applyFill="1" applyBorder="1" applyAlignment="1"/>
  </cellXfs>
  <cellStyles count="1">
    <cellStyle name="normální" xfId="0" builtinId="0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185057</xdr:colOff>
      <xdr:row>20</xdr:row>
      <xdr:rowOff>251115</xdr:rowOff>
    </xdr:from>
    <xdr:to>
      <xdr:col>16</xdr:col>
      <xdr:colOff>61232</xdr:colOff>
      <xdr:row>39</xdr:row>
      <xdr:rowOff>254000</xdr:rowOff>
    </xdr:to>
    <xdr:sp macro="" textlink="">
      <xdr:nvSpPr>
        <xdr:cNvPr id="1072" name="Text Box 48"/>
        <xdr:cNvSpPr txBox="1">
          <a:spLocks noChangeArrowheads="1"/>
        </xdr:cNvSpPr>
      </xdr:nvSpPr>
      <xdr:spPr bwMode="auto">
        <a:xfrm>
          <a:off x="6679375" y="5489865"/>
          <a:ext cx="3348471" cy="502515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k-SK" sz="1000" b="0" i="0" strike="noStrike">
              <a:solidFill>
                <a:srgbClr val="000000"/>
              </a:solidFill>
              <a:latin typeface="Arial CE"/>
            </a:rPr>
            <a:t>Domáci</a:t>
          </a:r>
        </a:p>
      </xdr:txBody>
    </xdr:sp>
    <xdr:clientData/>
  </xdr:twoCellAnchor>
  <xdr:twoCellAnchor>
    <xdr:from>
      <xdr:col>7</xdr:col>
      <xdr:colOff>76200</xdr:colOff>
      <xdr:row>43</xdr:row>
      <xdr:rowOff>190500</xdr:rowOff>
    </xdr:from>
    <xdr:to>
      <xdr:col>15</xdr:col>
      <xdr:colOff>895350</xdr:colOff>
      <xdr:row>43</xdr:row>
      <xdr:rowOff>190500</xdr:rowOff>
    </xdr:to>
    <xdr:sp macro="" textlink="">
      <xdr:nvSpPr>
        <xdr:cNvPr id="1706" name="Line 50"/>
        <xdr:cNvSpPr>
          <a:spLocks noChangeShapeType="1"/>
        </xdr:cNvSpPr>
      </xdr:nvSpPr>
      <xdr:spPr bwMode="auto">
        <a:xfrm>
          <a:off x="4191000" y="9734550"/>
          <a:ext cx="2943225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253093</xdr:colOff>
      <xdr:row>43</xdr:row>
      <xdr:rowOff>171450</xdr:rowOff>
    </xdr:from>
    <xdr:to>
      <xdr:col>30</xdr:col>
      <xdr:colOff>186418</xdr:colOff>
      <xdr:row>43</xdr:row>
      <xdr:rowOff>171450</xdr:rowOff>
    </xdr:to>
    <xdr:sp macro="" textlink="">
      <xdr:nvSpPr>
        <xdr:cNvPr id="1707" name="Line 51"/>
        <xdr:cNvSpPr>
          <a:spLocks noChangeShapeType="1"/>
        </xdr:cNvSpPr>
      </xdr:nvSpPr>
      <xdr:spPr bwMode="auto">
        <a:xfrm>
          <a:off x="12104914" y="9628414"/>
          <a:ext cx="2954111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1719942</xdr:colOff>
      <xdr:row>43</xdr:row>
      <xdr:rowOff>176893</xdr:rowOff>
    </xdr:from>
    <xdr:to>
      <xdr:col>18</xdr:col>
      <xdr:colOff>148317</xdr:colOff>
      <xdr:row>43</xdr:row>
      <xdr:rowOff>176893</xdr:rowOff>
    </xdr:to>
    <xdr:sp macro="" textlink="">
      <xdr:nvSpPr>
        <xdr:cNvPr id="1708" name="Line 52"/>
        <xdr:cNvSpPr>
          <a:spLocks noChangeShapeType="1"/>
        </xdr:cNvSpPr>
      </xdr:nvSpPr>
      <xdr:spPr bwMode="auto">
        <a:xfrm>
          <a:off x="7965621" y="9633857"/>
          <a:ext cx="3095625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217714</xdr:colOff>
      <xdr:row>20</xdr:row>
      <xdr:rowOff>251114</xdr:rowOff>
    </xdr:from>
    <xdr:to>
      <xdr:col>22</xdr:col>
      <xdr:colOff>5771</xdr:colOff>
      <xdr:row>39</xdr:row>
      <xdr:rowOff>251113</xdr:rowOff>
    </xdr:to>
    <xdr:sp macro="" textlink="">
      <xdr:nvSpPr>
        <xdr:cNvPr id="1078" name="Text Box 54"/>
        <xdr:cNvSpPr txBox="1">
          <a:spLocks noChangeArrowheads="1"/>
        </xdr:cNvSpPr>
      </xdr:nvSpPr>
      <xdr:spPr bwMode="auto">
        <a:xfrm>
          <a:off x="10184328" y="5489864"/>
          <a:ext cx="3606716" cy="502227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k-SK" sz="1000" b="0" i="0" strike="noStrike">
              <a:solidFill>
                <a:srgbClr val="000000"/>
              </a:solidFill>
              <a:latin typeface="Arial CE"/>
            </a:rPr>
            <a:t>Hostia</a:t>
          </a:r>
        </a:p>
      </xdr:txBody>
    </xdr:sp>
    <xdr:clientData/>
  </xdr:twoCellAnchor>
  <xdr:twoCellAnchor>
    <xdr:from>
      <xdr:col>22</xdr:col>
      <xdr:colOff>102053</xdr:colOff>
      <xdr:row>20</xdr:row>
      <xdr:rowOff>251114</xdr:rowOff>
    </xdr:from>
    <xdr:to>
      <xdr:col>31</xdr:col>
      <xdr:colOff>395968</xdr:colOff>
      <xdr:row>39</xdr:row>
      <xdr:rowOff>251112</xdr:rowOff>
    </xdr:to>
    <xdr:sp macro="" textlink="">
      <xdr:nvSpPr>
        <xdr:cNvPr id="1079" name="Text Box 55"/>
        <xdr:cNvSpPr txBox="1">
          <a:spLocks noChangeArrowheads="1"/>
        </xdr:cNvSpPr>
      </xdr:nvSpPr>
      <xdr:spPr bwMode="auto">
        <a:xfrm>
          <a:off x="13887326" y="5489864"/>
          <a:ext cx="3376551" cy="502227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k-SK" sz="1000" b="0" i="0" strike="noStrike">
              <a:solidFill>
                <a:srgbClr val="000000"/>
              </a:solidFill>
              <a:latin typeface="Arial CE"/>
            </a:rPr>
            <a:t>Rozhodca</a:t>
          </a:r>
        </a:p>
      </xdr:txBody>
    </xdr:sp>
    <xdr:clientData/>
  </xdr:twoCellAnchor>
  <xdr:twoCellAnchor editAs="oneCell">
    <xdr:from>
      <xdr:col>15</xdr:col>
      <xdr:colOff>635000</xdr:colOff>
      <xdr:row>0</xdr:row>
      <xdr:rowOff>63500</xdr:rowOff>
    </xdr:from>
    <xdr:to>
      <xdr:col>15</xdr:col>
      <xdr:colOff>2038350</xdr:colOff>
      <xdr:row>5</xdr:row>
      <xdr:rowOff>210344</xdr:rowOff>
    </xdr:to>
    <xdr:pic>
      <xdr:nvPicPr>
        <xdr:cNvPr id="10" name="Obrázok 9" descr="untitle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556375" y="63500"/>
          <a:ext cx="1403350" cy="14168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OLNY%20TENIS/Hracie%20plany/TURNAJE/posledne%20funkcne%20verzie/MSR_mladez_v3_office200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nual"/>
      <sheetName val="startova listina"/>
      <sheetName val="vylosovanie"/>
      <sheetName val="zoznam zapasov"/>
      <sheetName val="zapisy k stolom"/>
      <sheetName val="skupiny CH"/>
      <sheetName val="skupiny D"/>
      <sheetName val="KO Chlapci"/>
      <sheetName val="KO dievcata"/>
      <sheetName val="CH4"/>
      <sheetName val="D4"/>
      <sheetName val="MIX"/>
      <sheetName val="konecne poradie CH"/>
      <sheetName val="konecne poradie D"/>
      <sheetName val="konecne poradie CH4"/>
      <sheetName val="konecne poradie D4"/>
      <sheetName val="konecne poradie MIX"/>
      <sheetName val="pomocne poradie D4"/>
      <sheetName val="pomocne poradie CH4"/>
      <sheetName val="pomocne poradie MIX"/>
      <sheetName val="KO KODY SPOLU"/>
      <sheetName val="poradie v skupinach"/>
      <sheetName val="casovy plan"/>
    </sheetNames>
    <sheetDataSet>
      <sheetData sheetId="0"/>
      <sheetData sheetId="1"/>
      <sheetData sheetId="2">
        <row r="8">
          <cell r="F8" t="str">
            <v xml:space="preserve"> </v>
          </cell>
          <cell r="G8" t="str">
            <v xml:space="preserve"> </v>
          </cell>
          <cell r="H8" t="str">
            <v xml:space="preserve"> </v>
          </cell>
          <cell r="I8" t="str">
            <v xml:space="preserve"> </v>
          </cell>
          <cell r="J8" t="str">
            <v xml:space="preserve"> </v>
          </cell>
          <cell r="L8" t="str">
            <v>CH1</v>
          </cell>
        </row>
        <row r="9">
          <cell r="F9" t="str">
            <v xml:space="preserve"> </v>
          </cell>
          <cell r="G9" t="str">
            <v xml:space="preserve"> </v>
          </cell>
          <cell r="H9" t="str">
            <v xml:space="preserve"> </v>
          </cell>
          <cell r="I9">
            <v>9</v>
          </cell>
          <cell r="J9" t="str">
            <v xml:space="preserve"> </v>
          </cell>
          <cell r="L9" t="str">
            <v>CH1</v>
          </cell>
        </row>
        <row r="10">
          <cell r="F10" t="str">
            <v xml:space="preserve"> </v>
          </cell>
          <cell r="G10" t="str">
            <v xml:space="preserve"> </v>
          </cell>
          <cell r="H10" t="str">
            <v xml:space="preserve"> </v>
          </cell>
          <cell r="I10">
            <v>17</v>
          </cell>
          <cell r="J10" t="str">
            <v xml:space="preserve"> </v>
          </cell>
          <cell r="L10" t="str">
            <v>CH1</v>
          </cell>
        </row>
        <row r="11">
          <cell r="F11" t="str">
            <v xml:space="preserve"> </v>
          </cell>
          <cell r="G11" t="str">
            <v xml:space="preserve"> </v>
          </cell>
          <cell r="H11" t="str">
            <v xml:space="preserve"> </v>
          </cell>
          <cell r="I11">
            <v>25</v>
          </cell>
          <cell r="J11" t="str">
            <v xml:space="preserve"> </v>
          </cell>
          <cell r="L11" t="str">
            <v>CH1</v>
          </cell>
        </row>
        <row r="12">
          <cell r="F12" t="str">
            <v xml:space="preserve"> </v>
          </cell>
          <cell r="G12" t="str">
            <v xml:space="preserve"> </v>
          </cell>
          <cell r="H12" t="str">
            <v xml:space="preserve"> </v>
          </cell>
          <cell r="I12" t="e">
            <v>#VALUE!</v>
          </cell>
          <cell r="J12" t="str">
            <v xml:space="preserve"> </v>
          </cell>
          <cell r="L12" t="str">
            <v>CH1</v>
          </cell>
        </row>
        <row r="13">
          <cell r="F13" t="str">
            <v xml:space="preserve"> </v>
          </cell>
          <cell r="G13" t="str">
            <v xml:space="preserve"> </v>
          </cell>
          <cell r="H13" t="str">
            <v xml:space="preserve"> </v>
          </cell>
          <cell r="I13">
            <v>10</v>
          </cell>
          <cell r="J13" t="str">
            <v xml:space="preserve"> </v>
          </cell>
          <cell r="L13" t="str">
            <v>CH1</v>
          </cell>
        </row>
        <row r="14">
          <cell r="F14" t="str">
            <v xml:space="preserve"> </v>
          </cell>
          <cell r="G14" t="str">
            <v xml:space="preserve"> </v>
          </cell>
          <cell r="H14" t="str">
            <v xml:space="preserve"> </v>
          </cell>
          <cell r="I14">
            <v>18</v>
          </cell>
          <cell r="J14" t="str">
            <v xml:space="preserve"> </v>
          </cell>
          <cell r="L14" t="str">
            <v>CH1</v>
          </cell>
        </row>
        <row r="15">
          <cell r="F15" t="str">
            <v xml:space="preserve"> </v>
          </cell>
          <cell r="G15" t="str">
            <v xml:space="preserve"> </v>
          </cell>
          <cell r="H15" t="str">
            <v xml:space="preserve"> </v>
          </cell>
          <cell r="I15">
            <v>26</v>
          </cell>
          <cell r="J15" t="str">
            <v xml:space="preserve"> </v>
          </cell>
          <cell r="L15" t="str">
            <v>CH1</v>
          </cell>
        </row>
        <row r="16">
          <cell r="F16" t="str">
            <v xml:space="preserve"> </v>
          </cell>
          <cell r="G16" t="str">
            <v xml:space="preserve"> </v>
          </cell>
          <cell r="H16" t="str">
            <v xml:space="preserve"> </v>
          </cell>
          <cell r="I16" t="e">
            <v>#VALUE!</v>
          </cell>
          <cell r="J16" t="str">
            <v xml:space="preserve"> </v>
          </cell>
          <cell r="L16" t="str">
            <v>CH2</v>
          </cell>
        </row>
        <row r="17">
          <cell r="F17" t="str">
            <v xml:space="preserve"> </v>
          </cell>
          <cell r="G17" t="str">
            <v xml:space="preserve"> </v>
          </cell>
          <cell r="H17" t="str">
            <v xml:space="preserve"> </v>
          </cell>
          <cell r="I17">
            <v>11</v>
          </cell>
          <cell r="J17" t="str">
            <v xml:space="preserve"> </v>
          </cell>
          <cell r="L17" t="str">
            <v>CH2</v>
          </cell>
        </row>
        <row r="18">
          <cell r="F18" t="str">
            <v xml:space="preserve"> </v>
          </cell>
          <cell r="G18" t="str">
            <v xml:space="preserve"> </v>
          </cell>
          <cell r="H18" t="str">
            <v xml:space="preserve"> </v>
          </cell>
          <cell r="I18">
            <v>19</v>
          </cell>
          <cell r="J18" t="str">
            <v xml:space="preserve"> </v>
          </cell>
          <cell r="L18" t="str">
            <v>CH2</v>
          </cell>
        </row>
        <row r="19">
          <cell r="F19" t="str">
            <v xml:space="preserve"> </v>
          </cell>
          <cell r="G19" t="str">
            <v xml:space="preserve"> </v>
          </cell>
          <cell r="H19" t="str">
            <v xml:space="preserve"> </v>
          </cell>
          <cell r="I19">
            <v>27</v>
          </cell>
          <cell r="J19" t="str">
            <v xml:space="preserve"> </v>
          </cell>
          <cell r="L19" t="str">
            <v>CH2</v>
          </cell>
        </row>
        <row r="20">
          <cell r="F20" t="str">
            <v xml:space="preserve"> </v>
          </cell>
          <cell r="G20" t="str">
            <v xml:space="preserve"> </v>
          </cell>
          <cell r="H20" t="str">
            <v xml:space="preserve"> </v>
          </cell>
          <cell r="I20" t="e">
            <v>#VALUE!</v>
          </cell>
          <cell r="J20" t="str">
            <v xml:space="preserve"> </v>
          </cell>
          <cell r="L20" t="str">
            <v>CH2</v>
          </cell>
        </row>
        <row r="21">
          <cell r="F21" t="str">
            <v xml:space="preserve"> </v>
          </cell>
          <cell r="G21" t="str">
            <v xml:space="preserve"> </v>
          </cell>
          <cell r="H21" t="str">
            <v xml:space="preserve"> </v>
          </cell>
          <cell r="I21">
            <v>12</v>
          </cell>
          <cell r="J21" t="str">
            <v xml:space="preserve"> </v>
          </cell>
          <cell r="L21" t="str">
            <v>CH2</v>
          </cell>
        </row>
        <row r="22">
          <cell r="F22" t="str">
            <v xml:space="preserve"> </v>
          </cell>
          <cell r="G22" t="str">
            <v xml:space="preserve"> </v>
          </cell>
          <cell r="H22" t="str">
            <v xml:space="preserve"> </v>
          </cell>
          <cell r="I22">
            <v>20</v>
          </cell>
          <cell r="J22" t="str">
            <v xml:space="preserve"> </v>
          </cell>
          <cell r="L22" t="str">
            <v>CH2</v>
          </cell>
        </row>
        <row r="23">
          <cell r="F23" t="str">
            <v xml:space="preserve"> </v>
          </cell>
          <cell r="G23" t="str">
            <v xml:space="preserve"> </v>
          </cell>
          <cell r="H23" t="str">
            <v xml:space="preserve"> </v>
          </cell>
          <cell r="I23">
            <v>28</v>
          </cell>
          <cell r="J23" t="str">
            <v xml:space="preserve"> </v>
          </cell>
          <cell r="L23" t="str">
            <v>CH2</v>
          </cell>
        </row>
        <row r="24">
          <cell r="F24" t="str">
            <v xml:space="preserve"> </v>
          </cell>
          <cell r="G24" t="str">
            <v xml:space="preserve"> </v>
          </cell>
          <cell r="H24" t="str">
            <v xml:space="preserve"> </v>
          </cell>
          <cell r="I24" t="e">
            <v>#VALUE!</v>
          </cell>
          <cell r="J24" t="str">
            <v xml:space="preserve"> </v>
          </cell>
          <cell r="L24" t="str">
            <v>CH3</v>
          </cell>
        </row>
        <row r="25">
          <cell r="F25" t="str">
            <v xml:space="preserve"> </v>
          </cell>
          <cell r="G25" t="str">
            <v xml:space="preserve"> </v>
          </cell>
          <cell r="H25" t="str">
            <v xml:space="preserve"> </v>
          </cell>
          <cell r="I25">
            <v>13</v>
          </cell>
          <cell r="J25" t="str">
            <v xml:space="preserve"> </v>
          </cell>
          <cell r="L25" t="str">
            <v>CH3</v>
          </cell>
        </row>
        <row r="26">
          <cell r="F26" t="str">
            <v xml:space="preserve"> </v>
          </cell>
          <cell r="G26" t="str">
            <v xml:space="preserve"> </v>
          </cell>
          <cell r="H26" t="str">
            <v xml:space="preserve"> </v>
          </cell>
          <cell r="I26">
            <v>21</v>
          </cell>
          <cell r="J26" t="str">
            <v xml:space="preserve"> </v>
          </cell>
          <cell r="L26" t="str">
            <v>CH3</v>
          </cell>
        </row>
        <row r="27">
          <cell r="F27" t="str">
            <v xml:space="preserve"> </v>
          </cell>
          <cell r="G27" t="str">
            <v xml:space="preserve"> </v>
          </cell>
          <cell r="H27" t="str">
            <v xml:space="preserve"> </v>
          </cell>
          <cell r="I27">
            <v>29</v>
          </cell>
          <cell r="J27" t="str">
            <v xml:space="preserve"> </v>
          </cell>
          <cell r="L27" t="str">
            <v>CH3</v>
          </cell>
        </row>
        <row r="28">
          <cell r="F28" t="str">
            <v xml:space="preserve"> </v>
          </cell>
          <cell r="G28" t="str">
            <v xml:space="preserve"> </v>
          </cell>
          <cell r="H28" t="str">
            <v xml:space="preserve"> </v>
          </cell>
          <cell r="I28" t="e">
            <v>#VALUE!</v>
          </cell>
          <cell r="J28" t="str">
            <v xml:space="preserve"> </v>
          </cell>
          <cell r="L28" t="str">
            <v>CH3</v>
          </cell>
        </row>
        <row r="29">
          <cell r="F29" t="str">
            <v xml:space="preserve"> </v>
          </cell>
          <cell r="G29" t="str">
            <v xml:space="preserve"> </v>
          </cell>
          <cell r="H29" t="str">
            <v xml:space="preserve"> </v>
          </cell>
          <cell r="I29">
            <v>14</v>
          </cell>
          <cell r="J29" t="str">
            <v xml:space="preserve"> </v>
          </cell>
          <cell r="L29" t="str">
            <v>CH3</v>
          </cell>
        </row>
        <row r="30">
          <cell r="F30" t="str">
            <v xml:space="preserve"> </v>
          </cell>
          <cell r="G30" t="str">
            <v xml:space="preserve"> </v>
          </cell>
          <cell r="H30" t="str">
            <v xml:space="preserve"> </v>
          </cell>
          <cell r="I30">
            <v>22</v>
          </cell>
          <cell r="J30" t="str">
            <v xml:space="preserve"> </v>
          </cell>
          <cell r="L30" t="str">
            <v>CH3</v>
          </cell>
        </row>
        <row r="31">
          <cell r="F31" t="str">
            <v xml:space="preserve"> </v>
          </cell>
          <cell r="G31" t="str">
            <v xml:space="preserve"> </v>
          </cell>
          <cell r="H31" t="str">
            <v xml:space="preserve"> </v>
          </cell>
          <cell r="I31">
            <v>30</v>
          </cell>
          <cell r="J31" t="str">
            <v xml:space="preserve"> </v>
          </cell>
          <cell r="L31" t="str">
            <v>CH3</v>
          </cell>
        </row>
        <row r="32">
          <cell r="F32" t="str">
            <v xml:space="preserve"> </v>
          </cell>
          <cell r="G32" t="str">
            <v xml:space="preserve"> </v>
          </cell>
          <cell r="H32" t="str">
            <v xml:space="preserve"> </v>
          </cell>
          <cell r="I32" t="e">
            <v>#VALUE!</v>
          </cell>
          <cell r="J32" t="str">
            <v xml:space="preserve"> </v>
          </cell>
          <cell r="L32" t="str">
            <v>CH4</v>
          </cell>
        </row>
        <row r="33">
          <cell r="F33" t="str">
            <v xml:space="preserve"> </v>
          </cell>
          <cell r="G33" t="str">
            <v xml:space="preserve"> </v>
          </cell>
          <cell r="H33" t="str">
            <v xml:space="preserve"> </v>
          </cell>
          <cell r="I33">
            <v>15</v>
          </cell>
          <cell r="J33" t="str">
            <v xml:space="preserve"> </v>
          </cell>
          <cell r="L33" t="str">
            <v>CH4</v>
          </cell>
        </row>
        <row r="34">
          <cell r="F34" t="str">
            <v xml:space="preserve"> </v>
          </cell>
          <cell r="G34" t="str">
            <v xml:space="preserve"> </v>
          </cell>
          <cell r="H34" t="str">
            <v xml:space="preserve"> </v>
          </cell>
          <cell r="I34">
            <v>23</v>
          </cell>
          <cell r="J34" t="str">
            <v xml:space="preserve"> </v>
          </cell>
          <cell r="L34" t="str">
            <v>CH4</v>
          </cell>
        </row>
        <row r="35">
          <cell r="F35" t="str">
            <v xml:space="preserve"> </v>
          </cell>
          <cell r="G35" t="str">
            <v xml:space="preserve"> </v>
          </cell>
          <cell r="H35" t="str">
            <v xml:space="preserve"> </v>
          </cell>
          <cell r="I35">
            <v>31</v>
          </cell>
          <cell r="J35" t="str">
            <v xml:space="preserve"> </v>
          </cell>
          <cell r="L35" t="str">
            <v>CH4</v>
          </cell>
        </row>
        <row r="36">
          <cell r="F36" t="str">
            <v xml:space="preserve"> </v>
          </cell>
          <cell r="G36" t="str">
            <v xml:space="preserve"> </v>
          </cell>
          <cell r="H36" t="str">
            <v xml:space="preserve"> </v>
          </cell>
          <cell r="I36" t="e">
            <v>#VALUE!</v>
          </cell>
          <cell r="J36" t="str">
            <v xml:space="preserve"> </v>
          </cell>
          <cell r="L36" t="str">
            <v>CH4</v>
          </cell>
        </row>
        <row r="37">
          <cell r="F37" t="str">
            <v xml:space="preserve"> </v>
          </cell>
          <cell r="G37" t="str">
            <v xml:space="preserve"> </v>
          </cell>
          <cell r="H37" t="str">
            <v xml:space="preserve"> </v>
          </cell>
          <cell r="I37">
            <v>16</v>
          </cell>
          <cell r="J37" t="str">
            <v xml:space="preserve"> </v>
          </cell>
          <cell r="L37" t="str">
            <v>CH4</v>
          </cell>
        </row>
        <row r="38">
          <cell r="F38" t="str">
            <v xml:space="preserve"> </v>
          </cell>
          <cell r="G38" t="str">
            <v xml:space="preserve"> </v>
          </cell>
          <cell r="H38" t="str">
            <v xml:space="preserve"> </v>
          </cell>
          <cell r="I38">
            <v>24</v>
          </cell>
          <cell r="J38" t="str">
            <v xml:space="preserve"> </v>
          </cell>
          <cell r="L38" t="str">
            <v>CH4</v>
          </cell>
        </row>
        <row r="39">
          <cell r="F39" t="str">
            <v xml:space="preserve"> </v>
          </cell>
          <cell r="G39" t="str">
            <v xml:space="preserve"> </v>
          </cell>
          <cell r="H39" t="str">
            <v xml:space="preserve"> </v>
          </cell>
          <cell r="I39">
            <v>32</v>
          </cell>
          <cell r="J39" t="str">
            <v xml:space="preserve"> </v>
          </cell>
          <cell r="L39" t="str">
            <v>CH4</v>
          </cell>
        </row>
        <row r="41">
          <cell r="G41" t="str">
            <v>Dievčatá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F44" t="str">
            <v>Priezvisko, meno</v>
          </cell>
          <cell r="G44" t="str">
            <v>nar.</v>
          </cell>
          <cell r="H44" t="str">
            <v>klub</v>
          </cell>
          <cell r="I44" t="str">
            <v>rebríček</v>
          </cell>
          <cell r="J44" t="str">
            <v>body v rebríčku</v>
          </cell>
          <cell r="L44" t="str">
            <v>kod</v>
          </cell>
        </row>
        <row r="45">
          <cell r="F45" t="str">
            <v xml:space="preserve"> </v>
          </cell>
          <cell r="G45" t="str">
            <v xml:space="preserve"> </v>
          </cell>
          <cell r="H45" t="str">
            <v xml:space="preserve"> </v>
          </cell>
          <cell r="I45" t="str">
            <v xml:space="preserve"> </v>
          </cell>
          <cell r="J45" t="str">
            <v xml:space="preserve"> </v>
          </cell>
          <cell r="L45" t="str">
            <v>D1</v>
          </cell>
        </row>
        <row r="46">
          <cell r="F46" t="str">
            <v xml:space="preserve"> </v>
          </cell>
          <cell r="G46" t="str">
            <v xml:space="preserve"> </v>
          </cell>
          <cell r="H46" t="str">
            <v xml:space="preserve"> </v>
          </cell>
          <cell r="I46" t="str">
            <v xml:space="preserve"> </v>
          </cell>
          <cell r="J46" t="str">
            <v xml:space="preserve"> </v>
          </cell>
          <cell r="L46" t="str">
            <v>D1</v>
          </cell>
        </row>
        <row r="47">
          <cell r="F47" t="str">
            <v xml:space="preserve"> </v>
          </cell>
          <cell r="G47" t="str">
            <v xml:space="preserve"> </v>
          </cell>
          <cell r="H47" t="str">
            <v xml:space="preserve"> </v>
          </cell>
          <cell r="I47" t="str">
            <v xml:space="preserve"> </v>
          </cell>
          <cell r="J47" t="str">
            <v xml:space="preserve"> </v>
          </cell>
          <cell r="L47" t="str">
            <v>D1</v>
          </cell>
        </row>
        <row r="48">
          <cell r="F48" t="str">
            <v xml:space="preserve"> </v>
          </cell>
          <cell r="G48" t="str">
            <v xml:space="preserve"> </v>
          </cell>
          <cell r="H48" t="str">
            <v xml:space="preserve"> </v>
          </cell>
          <cell r="I48" t="str">
            <v xml:space="preserve"> </v>
          </cell>
          <cell r="J48" t="str">
            <v xml:space="preserve"> </v>
          </cell>
          <cell r="L48" t="str">
            <v>D1</v>
          </cell>
        </row>
        <row r="49">
          <cell r="F49" t="str">
            <v xml:space="preserve"> </v>
          </cell>
          <cell r="G49" t="str">
            <v xml:space="preserve"> </v>
          </cell>
          <cell r="H49" t="str">
            <v xml:space="preserve"> </v>
          </cell>
          <cell r="I49" t="str">
            <v xml:space="preserve"> </v>
          </cell>
          <cell r="J49" t="str">
            <v xml:space="preserve"> </v>
          </cell>
          <cell r="L49" t="str">
            <v>D1</v>
          </cell>
        </row>
        <row r="50">
          <cell r="F50" t="str">
            <v xml:space="preserve"> </v>
          </cell>
          <cell r="G50" t="str">
            <v xml:space="preserve"> </v>
          </cell>
          <cell r="H50" t="str">
            <v xml:space="preserve"> </v>
          </cell>
          <cell r="I50" t="str">
            <v xml:space="preserve"> </v>
          </cell>
          <cell r="J50" t="str">
            <v xml:space="preserve"> </v>
          </cell>
          <cell r="L50" t="str">
            <v>D1</v>
          </cell>
        </row>
        <row r="51">
          <cell r="F51" t="str">
            <v xml:space="preserve"> </v>
          </cell>
          <cell r="G51" t="str">
            <v xml:space="preserve"> </v>
          </cell>
          <cell r="H51" t="str">
            <v xml:space="preserve"> </v>
          </cell>
          <cell r="I51" t="str">
            <v xml:space="preserve"> </v>
          </cell>
          <cell r="J51" t="str">
            <v xml:space="preserve"> </v>
          </cell>
          <cell r="L51" t="str">
            <v>D1</v>
          </cell>
        </row>
        <row r="52">
          <cell r="F52" t="str">
            <v xml:space="preserve"> </v>
          </cell>
          <cell r="G52" t="str">
            <v xml:space="preserve"> </v>
          </cell>
          <cell r="H52" t="str">
            <v xml:space="preserve"> </v>
          </cell>
          <cell r="I52" t="str">
            <v xml:space="preserve"> </v>
          </cell>
          <cell r="J52" t="str">
            <v xml:space="preserve"> </v>
          </cell>
          <cell r="L52" t="str">
            <v>D1</v>
          </cell>
        </row>
        <row r="53">
          <cell r="F53" t="str">
            <v xml:space="preserve"> </v>
          </cell>
          <cell r="G53" t="str">
            <v xml:space="preserve"> </v>
          </cell>
          <cell r="H53" t="str">
            <v xml:space="preserve"> </v>
          </cell>
          <cell r="I53" t="str">
            <v xml:space="preserve"> </v>
          </cell>
          <cell r="J53" t="str">
            <v xml:space="preserve"> </v>
          </cell>
          <cell r="L53" t="str">
            <v>D2</v>
          </cell>
        </row>
        <row r="54">
          <cell r="F54" t="str">
            <v xml:space="preserve"> </v>
          </cell>
          <cell r="G54" t="str">
            <v xml:space="preserve"> </v>
          </cell>
          <cell r="H54" t="str">
            <v xml:space="preserve"> </v>
          </cell>
          <cell r="I54" t="str">
            <v xml:space="preserve"> </v>
          </cell>
          <cell r="J54" t="str">
            <v xml:space="preserve"> </v>
          </cell>
          <cell r="L54" t="str">
            <v>D2</v>
          </cell>
        </row>
        <row r="55">
          <cell r="F55" t="str">
            <v xml:space="preserve"> </v>
          </cell>
          <cell r="G55" t="str">
            <v xml:space="preserve"> </v>
          </cell>
          <cell r="H55" t="str">
            <v xml:space="preserve"> </v>
          </cell>
          <cell r="I55" t="str">
            <v xml:space="preserve"> </v>
          </cell>
          <cell r="J55" t="str">
            <v xml:space="preserve"> </v>
          </cell>
          <cell r="L55" t="str">
            <v>D2</v>
          </cell>
        </row>
        <row r="56">
          <cell r="F56" t="str">
            <v xml:space="preserve"> </v>
          </cell>
          <cell r="G56" t="str">
            <v xml:space="preserve"> </v>
          </cell>
          <cell r="H56" t="str">
            <v xml:space="preserve"> </v>
          </cell>
          <cell r="I56" t="str">
            <v xml:space="preserve"> </v>
          </cell>
          <cell r="J56" t="str">
            <v xml:space="preserve"> </v>
          </cell>
          <cell r="L56" t="str">
            <v>D2</v>
          </cell>
        </row>
        <row r="57">
          <cell r="F57" t="str">
            <v xml:space="preserve"> </v>
          </cell>
          <cell r="G57" t="str">
            <v xml:space="preserve"> </v>
          </cell>
          <cell r="H57" t="str">
            <v xml:space="preserve"> </v>
          </cell>
          <cell r="I57" t="str">
            <v xml:space="preserve"> </v>
          </cell>
          <cell r="J57" t="str">
            <v xml:space="preserve"> </v>
          </cell>
          <cell r="L57" t="str">
            <v>D2</v>
          </cell>
        </row>
        <row r="58">
          <cell r="F58" t="str">
            <v xml:space="preserve"> </v>
          </cell>
          <cell r="G58" t="str">
            <v xml:space="preserve"> </v>
          </cell>
          <cell r="H58" t="str">
            <v xml:space="preserve"> </v>
          </cell>
          <cell r="I58" t="str">
            <v xml:space="preserve"> </v>
          </cell>
          <cell r="J58" t="str">
            <v xml:space="preserve"> </v>
          </cell>
          <cell r="L58" t="str">
            <v>D2</v>
          </cell>
        </row>
        <row r="59">
          <cell r="F59" t="str">
            <v xml:space="preserve"> </v>
          </cell>
          <cell r="G59" t="str">
            <v xml:space="preserve"> </v>
          </cell>
          <cell r="H59" t="str">
            <v xml:space="preserve"> </v>
          </cell>
          <cell r="I59" t="str">
            <v xml:space="preserve"> </v>
          </cell>
          <cell r="J59" t="str">
            <v xml:space="preserve"> </v>
          </cell>
          <cell r="L59" t="str">
            <v>D2</v>
          </cell>
        </row>
        <row r="60">
          <cell r="F60" t="str">
            <v xml:space="preserve"> </v>
          </cell>
          <cell r="G60" t="str">
            <v xml:space="preserve"> </v>
          </cell>
          <cell r="H60" t="str">
            <v xml:space="preserve"> </v>
          </cell>
          <cell r="I60" t="str">
            <v xml:space="preserve"> </v>
          </cell>
          <cell r="J60" t="str">
            <v xml:space="preserve"> </v>
          </cell>
          <cell r="L60" t="str">
            <v>D2</v>
          </cell>
        </row>
        <row r="61">
          <cell r="F61" t="str">
            <v xml:space="preserve"> </v>
          </cell>
          <cell r="G61" t="str">
            <v xml:space="preserve"> </v>
          </cell>
          <cell r="H61" t="str">
            <v xml:space="preserve"> </v>
          </cell>
          <cell r="I61" t="str">
            <v xml:space="preserve"> </v>
          </cell>
          <cell r="J61" t="str">
            <v xml:space="preserve"> </v>
          </cell>
          <cell r="L61" t="str">
            <v>D3</v>
          </cell>
        </row>
        <row r="62">
          <cell r="F62" t="str">
            <v xml:space="preserve"> </v>
          </cell>
          <cell r="G62" t="str">
            <v xml:space="preserve"> </v>
          </cell>
          <cell r="H62" t="str">
            <v xml:space="preserve"> </v>
          </cell>
          <cell r="I62" t="str">
            <v xml:space="preserve"> </v>
          </cell>
          <cell r="J62" t="str">
            <v xml:space="preserve"> </v>
          </cell>
          <cell r="L62" t="str">
            <v>D3</v>
          </cell>
        </row>
        <row r="63">
          <cell r="F63" t="str">
            <v xml:space="preserve"> </v>
          </cell>
          <cell r="G63" t="str">
            <v xml:space="preserve"> </v>
          </cell>
          <cell r="H63" t="str">
            <v xml:space="preserve"> </v>
          </cell>
          <cell r="I63" t="str">
            <v xml:space="preserve"> </v>
          </cell>
          <cell r="J63" t="str">
            <v xml:space="preserve"> </v>
          </cell>
          <cell r="L63" t="str">
            <v>D3</v>
          </cell>
        </row>
        <row r="64">
          <cell r="F64" t="str">
            <v xml:space="preserve"> </v>
          </cell>
          <cell r="G64" t="str">
            <v xml:space="preserve"> </v>
          </cell>
          <cell r="H64" t="str">
            <v xml:space="preserve"> </v>
          </cell>
          <cell r="I64" t="str">
            <v xml:space="preserve"> </v>
          </cell>
          <cell r="J64" t="str">
            <v xml:space="preserve"> </v>
          </cell>
          <cell r="L64" t="str">
            <v>D3</v>
          </cell>
        </row>
        <row r="65">
          <cell r="F65" t="str">
            <v xml:space="preserve"> </v>
          </cell>
          <cell r="G65" t="str">
            <v xml:space="preserve"> </v>
          </cell>
          <cell r="H65" t="str">
            <v xml:space="preserve"> </v>
          </cell>
          <cell r="I65" t="str">
            <v xml:space="preserve"> </v>
          </cell>
          <cell r="J65" t="str">
            <v xml:space="preserve"> </v>
          </cell>
          <cell r="L65" t="str">
            <v>D3</v>
          </cell>
        </row>
        <row r="66">
          <cell r="F66" t="str">
            <v xml:space="preserve"> </v>
          </cell>
          <cell r="G66" t="str">
            <v xml:space="preserve"> </v>
          </cell>
          <cell r="H66" t="str">
            <v xml:space="preserve"> </v>
          </cell>
          <cell r="I66" t="str">
            <v xml:space="preserve"> </v>
          </cell>
          <cell r="J66" t="str">
            <v xml:space="preserve"> </v>
          </cell>
          <cell r="L66" t="str">
            <v>D3</v>
          </cell>
        </row>
        <row r="67">
          <cell r="F67" t="str">
            <v xml:space="preserve"> </v>
          </cell>
          <cell r="G67" t="str">
            <v xml:space="preserve"> </v>
          </cell>
          <cell r="H67" t="str">
            <v xml:space="preserve"> </v>
          </cell>
          <cell r="I67" t="str">
            <v xml:space="preserve"> </v>
          </cell>
          <cell r="J67" t="str">
            <v xml:space="preserve"> </v>
          </cell>
          <cell r="L67" t="str">
            <v>D3</v>
          </cell>
        </row>
        <row r="68">
          <cell r="F68" t="str">
            <v xml:space="preserve"> </v>
          </cell>
          <cell r="G68" t="str">
            <v xml:space="preserve"> </v>
          </cell>
          <cell r="H68" t="str">
            <v xml:space="preserve"> </v>
          </cell>
          <cell r="I68" t="str">
            <v xml:space="preserve"> </v>
          </cell>
          <cell r="J68" t="str">
            <v xml:space="preserve"> </v>
          </cell>
          <cell r="L68" t="str">
            <v>D3</v>
          </cell>
        </row>
        <row r="71">
          <cell r="G71" t="str">
            <v>Štvorhry chlapci</v>
          </cell>
        </row>
        <row r="74">
          <cell r="F74" t="str">
            <v>Priezvisko, meno</v>
          </cell>
          <cell r="G74" t="str">
            <v>nar.</v>
          </cell>
          <cell r="H74" t="str">
            <v>klub</v>
          </cell>
          <cell r="I74" t="str">
            <v>bodová hodnota hráčov</v>
          </cell>
          <cell r="J74" t="str">
            <v>bodová hodnota dvojice</v>
          </cell>
          <cell r="L74">
            <v>0</v>
          </cell>
        </row>
        <row r="75">
          <cell r="F75" t="str">
            <v xml:space="preserve"> </v>
          </cell>
          <cell r="G75" t="str">
            <v xml:space="preserve"> </v>
          </cell>
          <cell r="H75" t="str">
            <v xml:space="preserve"> </v>
          </cell>
          <cell r="I75" t="str">
            <v xml:space="preserve"> </v>
          </cell>
          <cell r="J75">
            <v>0</v>
          </cell>
          <cell r="K75">
            <v>1</v>
          </cell>
          <cell r="L75">
            <v>11</v>
          </cell>
        </row>
        <row r="76">
          <cell r="F76" t="str">
            <v xml:space="preserve"> </v>
          </cell>
          <cell r="G76" t="str">
            <v xml:space="preserve"> </v>
          </cell>
          <cell r="H76" t="str">
            <v xml:space="preserve"> </v>
          </cell>
          <cell r="I76" t="str">
            <v xml:space="preserve"> </v>
          </cell>
          <cell r="J76">
            <v>0</v>
          </cell>
          <cell r="L76">
            <v>12</v>
          </cell>
        </row>
        <row r="77">
          <cell r="F77" t="str">
            <v xml:space="preserve"> </v>
          </cell>
          <cell r="G77" t="str">
            <v xml:space="preserve"> </v>
          </cell>
          <cell r="H77" t="str">
            <v xml:space="preserve"> </v>
          </cell>
          <cell r="I77" t="str">
            <v xml:space="preserve"> </v>
          </cell>
          <cell r="J77">
            <v>0</v>
          </cell>
          <cell r="L77">
            <v>21</v>
          </cell>
        </row>
        <row r="78">
          <cell r="F78" t="str">
            <v xml:space="preserve"> </v>
          </cell>
          <cell r="G78" t="str">
            <v xml:space="preserve"> </v>
          </cell>
          <cell r="H78" t="str">
            <v xml:space="preserve"> </v>
          </cell>
          <cell r="I78" t="str">
            <v xml:space="preserve"> </v>
          </cell>
          <cell r="J78">
            <v>0</v>
          </cell>
          <cell r="L78">
            <v>22</v>
          </cell>
        </row>
        <row r="79">
          <cell r="F79" t="str">
            <v xml:space="preserve"> </v>
          </cell>
          <cell r="G79" t="str">
            <v xml:space="preserve"> </v>
          </cell>
          <cell r="H79" t="str">
            <v xml:space="preserve"> </v>
          </cell>
          <cell r="I79" t="str">
            <v xml:space="preserve"> </v>
          </cell>
          <cell r="J79">
            <v>0</v>
          </cell>
          <cell r="L79">
            <v>31</v>
          </cell>
        </row>
        <row r="80">
          <cell r="F80" t="str">
            <v xml:space="preserve"> </v>
          </cell>
          <cell r="G80" t="str">
            <v xml:space="preserve"> </v>
          </cell>
          <cell r="H80" t="str">
            <v xml:space="preserve"> </v>
          </cell>
          <cell r="I80" t="str">
            <v xml:space="preserve"> </v>
          </cell>
          <cell r="J80">
            <v>0</v>
          </cell>
          <cell r="L80">
            <v>32</v>
          </cell>
        </row>
        <row r="81">
          <cell r="F81" t="str">
            <v xml:space="preserve"> </v>
          </cell>
          <cell r="G81" t="str">
            <v xml:space="preserve"> </v>
          </cell>
          <cell r="H81" t="str">
            <v xml:space="preserve"> </v>
          </cell>
          <cell r="I81" t="str">
            <v xml:space="preserve"> </v>
          </cell>
          <cell r="J81">
            <v>0</v>
          </cell>
          <cell r="L81">
            <v>41</v>
          </cell>
        </row>
        <row r="82">
          <cell r="F82" t="str">
            <v xml:space="preserve"> </v>
          </cell>
          <cell r="G82" t="str">
            <v xml:space="preserve"> </v>
          </cell>
          <cell r="H82" t="str">
            <v xml:space="preserve"> </v>
          </cell>
          <cell r="I82" t="str">
            <v xml:space="preserve"> </v>
          </cell>
          <cell r="J82">
            <v>0</v>
          </cell>
          <cell r="L82">
            <v>42</v>
          </cell>
        </row>
        <row r="83">
          <cell r="F83" t="str">
            <v xml:space="preserve"> </v>
          </cell>
          <cell r="G83" t="str">
            <v xml:space="preserve"> </v>
          </cell>
          <cell r="H83" t="str">
            <v xml:space="preserve"> </v>
          </cell>
          <cell r="I83" t="str">
            <v xml:space="preserve"> </v>
          </cell>
          <cell r="J83">
            <v>0</v>
          </cell>
          <cell r="L83">
            <v>51</v>
          </cell>
        </row>
        <row r="84">
          <cell r="F84" t="str">
            <v xml:space="preserve"> </v>
          </cell>
          <cell r="G84" t="str">
            <v xml:space="preserve"> </v>
          </cell>
          <cell r="H84" t="str">
            <v xml:space="preserve"> </v>
          </cell>
          <cell r="I84" t="str">
            <v xml:space="preserve"> </v>
          </cell>
          <cell r="J84">
            <v>0</v>
          </cell>
          <cell r="L84">
            <v>52</v>
          </cell>
        </row>
        <row r="85">
          <cell r="F85" t="str">
            <v xml:space="preserve"> </v>
          </cell>
          <cell r="G85" t="str">
            <v xml:space="preserve"> </v>
          </cell>
          <cell r="H85" t="str">
            <v xml:space="preserve"> </v>
          </cell>
          <cell r="I85" t="str">
            <v xml:space="preserve"> </v>
          </cell>
          <cell r="J85">
            <v>0</v>
          </cell>
          <cell r="L85">
            <v>61</v>
          </cell>
        </row>
        <row r="86">
          <cell r="F86" t="str">
            <v xml:space="preserve"> </v>
          </cell>
          <cell r="G86" t="str">
            <v xml:space="preserve"> </v>
          </cell>
          <cell r="H86" t="str">
            <v xml:space="preserve"> </v>
          </cell>
          <cell r="I86" t="str">
            <v xml:space="preserve"> </v>
          </cell>
          <cell r="J86">
            <v>0</v>
          </cell>
          <cell r="L86">
            <v>62</v>
          </cell>
        </row>
        <row r="87">
          <cell r="F87" t="str">
            <v xml:space="preserve"> </v>
          </cell>
          <cell r="G87" t="str">
            <v xml:space="preserve"> </v>
          </cell>
          <cell r="H87" t="str">
            <v xml:space="preserve"> </v>
          </cell>
          <cell r="I87" t="str">
            <v xml:space="preserve"> </v>
          </cell>
          <cell r="J87">
            <v>0</v>
          </cell>
          <cell r="L87">
            <v>71</v>
          </cell>
        </row>
        <row r="88">
          <cell r="F88" t="str">
            <v xml:space="preserve"> </v>
          </cell>
          <cell r="G88" t="str">
            <v xml:space="preserve"> </v>
          </cell>
          <cell r="H88" t="str">
            <v xml:space="preserve"> </v>
          </cell>
          <cell r="I88" t="str">
            <v xml:space="preserve"> </v>
          </cell>
          <cell r="J88">
            <v>0</v>
          </cell>
          <cell r="L88">
            <v>72</v>
          </cell>
        </row>
        <row r="89">
          <cell r="F89" t="str">
            <v xml:space="preserve"> </v>
          </cell>
          <cell r="G89" t="str">
            <v xml:space="preserve"> </v>
          </cell>
          <cell r="H89" t="str">
            <v xml:space="preserve"> </v>
          </cell>
          <cell r="I89" t="str">
            <v xml:space="preserve"> </v>
          </cell>
          <cell r="J89">
            <v>0</v>
          </cell>
          <cell r="L89">
            <v>81</v>
          </cell>
        </row>
        <row r="90">
          <cell r="F90" t="str">
            <v xml:space="preserve"> </v>
          </cell>
          <cell r="G90" t="str">
            <v xml:space="preserve"> </v>
          </cell>
          <cell r="H90" t="str">
            <v xml:space="preserve"> </v>
          </cell>
          <cell r="I90" t="str">
            <v xml:space="preserve"> </v>
          </cell>
          <cell r="J90">
            <v>0</v>
          </cell>
          <cell r="L90">
            <v>82</v>
          </cell>
        </row>
        <row r="91">
          <cell r="F91" t="str">
            <v xml:space="preserve"> </v>
          </cell>
          <cell r="G91" t="str">
            <v xml:space="preserve"> </v>
          </cell>
          <cell r="H91" t="str">
            <v xml:space="preserve"> </v>
          </cell>
          <cell r="I91" t="str">
            <v xml:space="preserve"> </v>
          </cell>
          <cell r="J91">
            <v>0</v>
          </cell>
          <cell r="L91">
            <v>91</v>
          </cell>
        </row>
        <row r="92">
          <cell r="F92" t="str">
            <v xml:space="preserve"> </v>
          </cell>
          <cell r="G92" t="str">
            <v xml:space="preserve"> </v>
          </cell>
          <cell r="H92" t="str">
            <v xml:space="preserve"> </v>
          </cell>
          <cell r="I92" t="str">
            <v xml:space="preserve"> </v>
          </cell>
          <cell r="J92">
            <v>0</v>
          </cell>
          <cell r="L92">
            <v>92</v>
          </cell>
        </row>
        <row r="93">
          <cell r="F93" t="str">
            <v xml:space="preserve"> </v>
          </cell>
          <cell r="G93" t="str">
            <v xml:space="preserve"> </v>
          </cell>
          <cell r="H93" t="str">
            <v xml:space="preserve"> </v>
          </cell>
          <cell r="I93" t="str">
            <v xml:space="preserve"> </v>
          </cell>
          <cell r="J93">
            <v>0</v>
          </cell>
          <cell r="L93">
            <v>101</v>
          </cell>
        </row>
        <row r="94">
          <cell r="F94" t="str">
            <v xml:space="preserve"> </v>
          </cell>
          <cell r="G94" t="str">
            <v xml:space="preserve"> </v>
          </cell>
          <cell r="H94" t="str">
            <v xml:space="preserve"> </v>
          </cell>
          <cell r="I94" t="str">
            <v xml:space="preserve"> </v>
          </cell>
          <cell r="J94">
            <v>0</v>
          </cell>
          <cell r="L94">
            <v>102</v>
          </cell>
        </row>
        <row r="95">
          <cell r="F95" t="str">
            <v xml:space="preserve"> </v>
          </cell>
          <cell r="G95" t="str">
            <v xml:space="preserve"> </v>
          </cell>
          <cell r="H95" t="str">
            <v xml:space="preserve"> </v>
          </cell>
          <cell r="I95" t="str">
            <v xml:space="preserve"> </v>
          </cell>
          <cell r="J95">
            <v>0</v>
          </cell>
          <cell r="L95">
            <v>111</v>
          </cell>
        </row>
        <row r="96">
          <cell r="F96" t="str">
            <v xml:space="preserve"> </v>
          </cell>
          <cell r="G96" t="str">
            <v xml:space="preserve"> </v>
          </cell>
          <cell r="H96" t="str">
            <v xml:space="preserve"> </v>
          </cell>
          <cell r="I96" t="str">
            <v xml:space="preserve"> </v>
          </cell>
          <cell r="J96">
            <v>0</v>
          </cell>
          <cell r="L96">
            <v>112</v>
          </cell>
        </row>
        <row r="97">
          <cell r="F97" t="str">
            <v xml:space="preserve"> </v>
          </cell>
          <cell r="G97" t="str">
            <v xml:space="preserve"> </v>
          </cell>
          <cell r="H97" t="str">
            <v xml:space="preserve"> </v>
          </cell>
          <cell r="I97" t="str">
            <v xml:space="preserve"> </v>
          </cell>
          <cell r="J97">
            <v>0</v>
          </cell>
          <cell r="L97">
            <v>121</v>
          </cell>
        </row>
        <row r="98">
          <cell r="F98" t="str">
            <v xml:space="preserve"> </v>
          </cell>
          <cell r="G98" t="str">
            <v xml:space="preserve"> </v>
          </cell>
          <cell r="H98" t="str">
            <v xml:space="preserve"> </v>
          </cell>
          <cell r="I98" t="str">
            <v xml:space="preserve"> </v>
          </cell>
          <cell r="J98">
            <v>0</v>
          </cell>
          <cell r="L98">
            <v>122</v>
          </cell>
        </row>
        <row r="99">
          <cell r="F99" t="str">
            <v xml:space="preserve"> </v>
          </cell>
          <cell r="G99" t="str">
            <v xml:space="preserve"> </v>
          </cell>
          <cell r="H99" t="str">
            <v xml:space="preserve"> </v>
          </cell>
          <cell r="I99" t="str">
            <v xml:space="preserve"> </v>
          </cell>
          <cell r="J99">
            <v>0</v>
          </cell>
          <cell r="L99">
            <v>131</v>
          </cell>
        </row>
        <row r="100">
          <cell r="F100" t="str">
            <v xml:space="preserve"> </v>
          </cell>
          <cell r="G100" t="str">
            <v xml:space="preserve"> </v>
          </cell>
          <cell r="H100" t="str">
            <v xml:space="preserve"> </v>
          </cell>
          <cell r="I100" t="str">
            <v xml:space="preserve"> </v>
          </cell>
          <cell r="J100">
            <v>0</v>
          </cell>
          <cell r="L100">
            <v>132</v>
          </cell>
        </row>
        <row r="101">
          <cell r="F101" t="str">
            <v xml:space="preserve"> </v>
          </cell>
          <cell r="G101" t="str">
            <v xml:space="preserve"> </v>
          </cell>
          <cell r="H101" t="str">
            <v xml:space="preserve"> </v>
          </cell>
          <cell r="I101" t="str">
            <v xml:space="preserve"> </v>
          </cell>
          <cell r="J101">
            <v>0</v>
          </cell>
          <cell r="L101">
            <v>141</v>
          </cell>
        </row>
        <row r="102">
          <cell r="F102" t="str">
            <v xml:space="preserve"> </v>
          </cell>
          <cell r="G102" t="str">
            <v xml:space="preserve"> </v>
          </cell>
          <cell r="H102" t="str">
            <v xml:space="preserve"> </v>
          </cell>
          <cell r="I102" t="str">
            <v xml:space="preserve"> </v>
          </cell>
          <cell r="J102">
            <v>0</v>
          </cell>
          <cell r="L102">
            <v>142</v>
          </cell>
        </row>
        <row r="103">
          <cell r="F103" t="str">
            <v xml:space="preserve"> </v>
          </cell>
          <cell r="G103" t="str">
            <v xml:space="preserve"> </v>
          </cell>
          <cell r="H103" t="str">
            <v xml:space="preserve"> </v>
          </cell>
          <cell r="I103" t="str">
            <v xml:space="preserve"> </v>
          </cell>
          <cell r="J103">
            <v>0</v>
          </cell>
          <cell r="L103">
            <v>151</v>
          </cell>
        </row>
        <row r="104">
          <cell r="F104" t="str">
            <v xml:space="preserve"> </v>
          </cell>
          <cell r="G104" t="str">
            <v xml:space="preserve"> </v>
          </cell>
          <cell r="H104" t="str">
            <v xml:space="preserve"> </v>
          </cell>
          <cell r="I104" t="str">
            <v xml:space="preserve"> </v>
          </cell>
          <cell r="J104">
            <v>0</v>
          </cell>
          <cell r="L104">
            <v>152</v>
          </cell>
        </row>
        <row r="105">
          <cell r="F105" t="str">
            <v xml:space="preserve"> </v>
          </cell>
          <cell r="G105" t="str">
            <v xml:space="preserve"> </v>
          </cell>
          <cell r="H105" t="str">
            <v xml:space="preserve"> </v>
          </cell>
          <cell r="I105" t="str">
            <v xml:space="preserve"> </v>
          </cell>
          <cell r="J105">
            <v>0</v>
          </cell>
          <cell r="L105">
            <v>161</v>
          </cell>
        </row>
        <row r="106">
          <cell r="F106" t="str">
            <v xml:space="preserve"> </v>
          </cell>
          <cell r="G106" t="str">
            <v xml:space="preserve"> </v>
          </cell>
          <cell r="H106" t="str">
            <v xml:space="preserve"> </v>
          </cell>
          <cell r="I106" t="str">
            <v xml:space="preserve"> </v>
          </cell>
          <cell r="J106">
            <v>0</v>
          </cell>
          <cell r="L106">
            <v>162</v>
          </cell>
        </row>
        <row r="107">
          <cell r="F107" t="str">
            <v>X</v>
          </cell>
          <cell r="G107" t="str">
            <v>X</v>
          </cell>
          <cell r="H107" t="str">
            <v>X</v>
          </cell>
          <cell r="I107" t="str">
            <v>X</v>
          </cell>
          <cell r="J107" t="str">
            <v>X</v>
          </cell>
          <cell r="K107" t="str">
            <v>X</v>
          </cell>
          <cell r="L107">
            <v>0</v>
          </cell>
        </row>
        <row r="109">
          <cell r="G109" t="str">
            <v>Štvorhry dievčatá</v>
          </cell>
        </row>
        <row r="112">
          <cell r="F112" t="str">
            <v>Priezvisko, meno</v>
          </cell>
          <cell r="G112" t="str">
            <v>nar.</v>
          </cell>
          <cell r="H112" t="str">
            <v>klub</v>
          </cell>
          <cell r="I112" t="str">
            <v>bodová hodnota hráčov</v>
          </cell>
          <cell r="J112" t="str">
            <v>bodová hodnota dvojice</v>
          </cell>
          <cell r="L112">
            <v>0</v>
          </cell>
        </row>
        <row r="113">
          <cell r="F113" t="str">
            <v xml:space="preserve"> </v>
          </cell>
          <cell r="G113" t="str">
            <v xml:space="preserve"> </v>
          </cell>
          <cell r="H113" t="str">
            <v xml:space="preserve"> </v>
          </cell>
          <cell r="I113" t="str">
            <v xml:space="preserve"> </v>
          </cell>
          <cell r="J113">
            <v>0</v>
          </cell>
          <cell r="L113">
            <v>11</v>
          </cell>
        </row>
        <row r="114">
          <cell r="F114" t="str">
            <v xml:space="preserve"> </v>
          </cell>
          <cell r="G114" t="str">
            <v xml:space="preserve"> </v>
          </cell>
          <cell r="H114" t="str">
            <v xml:space="preserve"> </v>
          </cell>
          <cell r="I114" t="str">
            <v xml:space="preserve"> </v>
          </cell>
          <cell r="J114">
            <v>0</v>
          </cell>
          <cell r="L114">
            <v>12</v>
          </cell>
        </row>
        <row r="115">
          <cell r="F115" t="str">
            <v xml:space="preserve"> </v>
          </cell>
          <cell r="G115" t="str">
            <v xml:space="preserve"> </v>
          </cell>
          <cell r="H115" t="str">
            <v xml:space="preserve"> </v>
          </cell>
          <cell r="I115" t="str">
            <v xml:space="preserve"> </v>
          </cell>
          <cell r="J115">
            <v>0</v>
          </cell>
          <cell r="L115">
            <v>21</v>
          </cell>
        </row>
        <row r="116">
          <cell r="F116" t="str">
            <v xml:space="preserve"> </v>
          </cell>
          <cell r="G116" t="str">
            <v xml:space="preserve"> </v>
          </cell>
          <cell r="H116" t="str">
            <v xml:space="preserve"> </v>
          </cell>
          <cell r="I116" t="str">
            <v xml:space="preserve"> </v>
          </cell>
          <cell r="J116">
            <v>0</v>
          </cell>
          <cell r="L116">
            <v>22</v>
          </cell>
        </row>
        <row r="117">
          <cell r="F117" t="str">
            <v xml:space="preserve"> </v>
          </cell>
          <cell r="G117" t="str">
            <v xml:space="preserve"> </v>
          </cell>
          <cell r="H117" t="str">
            <v xml:space="preserve"> </v>
          </cell>
          <cell r="I117" t="str">
            <v xml:space="preserve"> </v>
          </cell>
          <cell r="J117">
            <v>0</v>
          </cell>
          <cell r="L117">
            <v>31</v>
          </cell>
        </row>
        <row r="118">
          <cell r="F118" t="str">
            <v xml:space="preserve"> </v>
          </cell>
          <cell r="G118" t="str">
            <v xml:space="preserve"> </v>
          </cell>
          <cell r="H118" t="str">
            <v xml:space="preserve"> </v>
          </cell>
          <cell r="I118" t="str">
            <v xml:space="preserve"> </v>
          </cell>
          <cell r="J118">
            <v>0</v>
          </cell>
          <cell r="L118">
            <v>32</v>
          </cell>
        </row>
        <row r="119">
          <cell r="F119" t="str">
            <v xml:space="preserve"> </v>
          </cell>
          <cell r="G119" t="str">
            <v xml:space="preserve"> </v>
          </cell>
          <cell r="H119" t="str">
            <v xml:space="preserve"> </v>
          </cell>
          <cell r="I119" t="str">
            <v xml:space="preserve"> </v>
          </cell>
          <cell r="J119">
            <v>0</v>
          </cell>
          <cell r="L119">
            <v>41</v>
          </cell>
        </row>
        <row r="120">
          <cell r="F120" t="str">
            <v xml:space="preserve"> </v>
          </cell>
          <cell r="G120" t="str">
            <v xml:space="preserve"> </v>
          </cell>
          <cell r="H120" t="str">
            <v xml:space="preserve"> </v>
          </cell>
          <cell r="I120" t="str">
            <v xml:space="preserve"> </v>
          </cell>
          <cell r="J120">
            <v>0</v>
          </cell>
          <cell r="L120">
            <v>42</v>
          </cell>
        </row>
        <row r="121">
          <cell r="F121" t="str">
            <v xml:space="preserve"> </v>
          </cell>
          <cell r="G121" t="str">
            <v xml:space="preserve"> </v>
          </cell>
          <cell r="H121" t="str">
            <v xml:space="preserve"> </v>
          </cell>
          <cell r="I121" t="str">
            <v xml:space="preserve"> </v>
          </cell>
          <cell r="J121">
            <v>0</v>
          </cell>
          <cell r="L121">
            <v>51</v>
          </cell>
        </row>
        <row r="122">
          <cell r="F122" t="str">
            <v xml:space="preserve"> </v>
          </cell>
          <cell r="G122" t="str">
            <v xml:space="preserve"> </v>
          </cell>
          <cell r="H122" t="str">
            <v xml:space="preserve"> </v>
          </cell>
          <cell r="I122" t="str">
            <v xml:space="preserve"> </v>
          </cell>
          <cell r="J122">
            <v>0</v>
          </cell>
          <cell r="L122">
            <v>52</v>
          </cell>
        </row>
        <row r="123">
          <cell r="F123" t="str">
            <v xml:space="preserve"> </v>
          </cell>
          <cell r="G123" t="str">
            <v xml:space="preserve"> </v>
          </cell>
          <cell r="H123" t="str">
            <v xml:space="preserve"> </v>
          </cell>
          <cell r="I123" t="str">
            <v xml:space="preserve"> </v>
          </cell>
          <cell r="J123">
            <v>0</v>
          </cell>
          <cell r="L123">
            <v>61</v>
          </cell>
        </row>
        <row r="124">
          <cell r="F124" t="str">
            <v xml:space="preserve"> </v>
          </cell>
          <cell r="G124" t="str">
            <v xml:space="preserve"> </v>
          </cell>
          <cell r="H124" t="str">
            <v xml:space="preserve"> </v>
          </cell>
          <cell r="I124" t="str">
            <v xml:space="preserve"> </v>
          </cell>
          <cell r="J124">
            <v>0</v>
          </cell>
          <cell r="L124">
            <v>62</v>
          </cell>
        </row>
        <row r="125">
          <cell r="F125" t="str">
            <v xml:space="preserve"> </v>
          </cell>
          <cell r="G125" t="str">
            <v xml:space="preserve"> </v>
          </cell>
          <cell r="H125" t="str">
            <v xml:space="preserve"> </v>
          </cell>
          <cell r="I125" t="str">
            <v xml:space="preserve"> </v>
          </cell>
          <cell r="J125">
            <v>0</v>
          </cell>
          <cell r="L125">
            <v>71</v>
          </cell>
        </row>
        <row r="126">
          <cell r="F126" t="str">
            <v xml:space="preserve"> </v>
          </cell>
          <cell r="G126" t="str">
            <v xml:space="preserve"> </v>
          </cell>
          <cell r="H126" t="str">
            <v xml:space="preserve"> </v>
          </cell>
          <cell r="I126" t="str">
            <v xml:space="preserve"> </v>
          </cell>
          <cell r="J126">
            <v>0</v>
          </cell>
          <cell r="L126">
            <v>72</v>
          </cell>
        </row>
        <row r="127">
          <cell r="F127" t="str">
            <v xml:space="preserve"> </v>
          </cell>
          <cell r="G127" t="str">
            <v xml:space="preserve"> </v>
          </cell>
          <cell r="H127" t="str">
            <v xml:space="preserve"> </v>
          </cell>
          <cell r="I127" t="str">
            <v xml:space="preserve"> </v>
          </cell>
          <cell r="J127">
            <v>0</v>
          </cell>
          <cell r="L127">
            <v>81</v>
          </cell>
        </row>
        <row r="128">
          <cell r="F128" t="str">
            <v xml:space="preserve"> </v>
          </cell>
          <cell r="G128" t="str">
            <v xml:space="preserve"> </v>
          </cell>
          <cell r="H128" t="str">
            <v xml:space="preserve"> </v>
          </cell>
          <cell r="I128" t="str">
            <v xml:space="preserve"> </v>
          </cell>
          <cell r="J128">
            <v>0</v>
          </cell>
          <cell r="L128">
            <v>82</v>
          </cell>
        </row>
        <row r="129">
          <cell r="F129" t="str">
            <v xml:space="preserve"> </v>
          </cell>
          <cell r="G129" t="str">
            <v xml:space="preserve"> </v>
          </cell>
          <cell r="H129" t="str">
            <v xml:space="preserve"> </v>
          </cell>
          <cell r="I129" t="str">
            <v xml:space="preserve"> </v>
          </cell>
          <cell r="J129">
            <v>0</v>
          </cell>
          <cell r="L129">
            <v>91</v>
          </cell>
        </row>
        <row r="130">
          <cell r="F130" t="str">
            <v xml:space="preserve"> </v>
          </cell>
          <cell r="G130" t="str">
            <v xml:space="preserve"> </v>
          </cell>
          <cell r="H130" t="str">
            <v xml:space="preserve"> </v>
          </cell>
          <cell r="I130" t="str">
            <v xml:space="preserve"> </v>
          </cell>
          <cell r="J130">
            <v>0</v>
          </cell>
          <cell r="L130">
            <v>92</v>
          </cell>
        </row>
        <row r="131">
          <cell r="F131" t="str">
            <v xml:space="preserve"> </v>
          </cell>
          <cell r="G131" t="str">
            <v xml:space="preserve"> </v>
          </cell>
          <cell r="H131" t="str">
            <v xml:space="preserve"> </v>
          </cell>
          <cell r="I131" t="str">
            <v xml:space="preserve"> </v>
          </cell>
          <cell r="J131">
            <v>0</v>
          </cell>
          <cell r="L131">
            <v>101</v>
          </cell>
        </row>
        <row r="132">
          <cell r="F132" t="str">
            <v xml:space="preserve"> </v>
          </cell>
          <cell r="G132" t="str">
            <v xml:space="preserve"> </v>
          </cell>
          <cell r="H132" t="str">
            <v xml:space="preserve"> </v>
          </cell>
          <cell r="I132" t="str">
            <v xml:space="preserve"> </v>
          </cell>
          <cell r="J132">
            <v>0</v>
          </cell>
          <cell r="L132">
            <v>102</v>
          </cell>
        </row>
        <row r="133">
          <cell r="F133" t="str">
            <v xml:space="preserve"> </v>
          </cell>
          <cell r="G133" t="str">
            <v xml:space="preserve"> </v>
          </cell>
          <cell r="H133" t="str">
            <v xml:space="preserve"> </v>
          </cell>
          <cell r="I133" t="str">
            <v xml:space="preserve"> </v>
          </cell>
          <cell r="J133">
            <v>0</v>
          </cell>
          <cell r="L133">
            <v>111</v>
          </cell>
        </row>
        <row r="134">
          <cell r="F134" t="str">
            <v xml:space="preserve"> </v>
          </cell>
          <cell r="G134" t="str">
            <v xml:space="preserve"> </v>
          </cell>
          <cell r="H134" t="str">
            <v xml:space="preserve"> </v>
          </cell>
          <cell r="I134" t="str">
            <v xml:space="preserve"> </v>
          </cell>
          <cell r="J134">
            <v>0</v>
          </cell>
          <cell r="L134">
            <v>112</v>
          </cell>
        </row>
        <row r="135">
          <cell r="F135" t="str">
            <v xml:space="preserve"> </v>
          </cell>
          <cell r="G135" t="str">
            <v xml:space="preserve"> </v>
          </cell>
          <cell r="H135" t="str">
            <v xml:space="preserve"> </v>
          </cell>
          <cell r="I135" t="str">
            <v xml:space="preserve"> </v>
          </cell>
          <cell r="J135">
            <v>0</v>
          </cell>
          <cell r="L135">
            <v>121</v>
          </cell>
        </row>
        <row r="136">
          <cell r="F136" t="str">
            <v xml:space="preserve"> </v>
          </cell>
          <cell r="G136" t="str">
            <v xml:space="preserve"> </v>
          </cell>
          <cell r="H136" t="str">
            <v xml:space="preserve"> </v>
          </cell>
          <cell r="I136" t="str">
            <v xml:space="preserve"> </v>
          </cell>
          <cell r="J136">
            <v>0</v>
          </cell>
          <cell r="L136">
            <v>122</v>
          </cell>
        </row>
        <row r="137">
          <cell r="F137" t="str">
            <v>X</v>
          </cell>
          <cell r="G137" t="str">
            <v>X</v>
          </cell>
          <cell r="H137" t="str">
            <v>X</v>
          </cell>
          <cell r="I137" t="str">
            <v>X</v>
          </cell>
          <cell r="J137" t="str">
            <v>X</v>
          </cell>
          <cell r="K137" t="str">
            <v>X</v>
          </cell>
          <cell r="L137" t="str">
            <v>X</v>
          </cell>
        </row>
        <row r="139">
          <cell r="G139" t="str">
            <v>Zmiešané štvorhry</v>
          </cell>
        </row>
        <row r="142">
          <cell r="F142" t="str">
            <v>Priezvisko, meno</v>
          </cell>
          <cell r="G142" t="str">
            <v>nar.</v>
          </cell>
          <cell r="H142" t="str">
            <v>klub</v>
          </cell>
          <cell r="I142" t="str">
            <v>bodová hodnota hráčov</v>
          </cell>
          <cell r="J142" t="str">
            <v>bodová hodnota dvojice</v>
          </cell>
        </row>
        <row r="143">
          <cell r="F143" t="str">
            <v xml:space="preserve"> </v>
          </cell>
          <cell r="G143" t="str">
            <v xml:space="preserve"> </v>
          </cell>
          <cell r="H143" t="str">
            <v xml:space="preserve"> </v>
          </cell>
          <cell r="I143" t="str">
            <v xml:space="preserve"> </v>
          </cell>
          <cell r="J143">
            <v>0</v>
          </cell>
          <cell r="L143">
            <v>11</v>
          </cell>
        </row>
        <row r="144">
          <cell r="F144" t="str">
            <v xml:space="preserve"> </v>
          </cell>
          <cell r="G144" t="str">
            <v xml:space="preserve"> </v>
          </cell>
          <cell r="H144" t="str">
            <v xml:space="preserve"> </v>
          </cell>
          <cell r="I144" t="str">
            <v xml:space="preserve"> </v>
          </cell>
          <cell r="J144">
            <v>0</v>
          </cell>
          <cell r="L144">
            <v>12</v>
          </cell>
        </row>
        <row r="145">
          <cell r="F145" t="str">
            <v xml:space="preserve"> </v>
          </cell>
          <cell r="G145" t="str">
            <v xml:space="preserve"> </v>
          </cell>
          <cell r="H145" t="str">
            <v xml:space="preserve"> </v>
          </cell>
          <cell r="I145" t="str">
            <v xml:space="preserve"> </v>
          </cell>
          <cell r="J145">
            <v>0</v>
          </cell>
          <cell r="L145">
            <v>21</v>
          </cell>
        </row>
        <row r="146">
          <cell r="F146" t="str">
            <v xml:space="preserve"> </v>
          </cell>
          <cell r="G146" t="str">
            <v xml:space="preserve"> </v>
          </cell>
          <cell r="H146" t="str">
            <v xml:space="preserve"> </v>
          </cell>
          <cell r="I146" t="str">
            <v xml:space="preserve"> </v>
          </cell>
          <cell r="J146">
            <v>0</v>
          </cell>
          <cell r="L146">
            <v>22</v>
          </cell>
        </row>
        <row r="147">
          <cell r="F147" t="str">
            <v xml:space="preserve"> </v>
          </cell>
          <cell r="G147" t="str">
            <v xml:space="preserve"> </v>
          </cell>
          <cell r="H147" t="str">
            <v xml:space="preserve"> </v>
          </cell>
          <cell r="I147" t="str">
            <v xml:space="preserve"> </v>
          </cell>
          <cell r="J147">
            <v>0</v>
          </cell>
          <cell r="L147">
            <v>31</v>
          </cell>
        </row>
        <row r="148">
          <cell r="F148" t="str">
            <v xml:space="preserve"> </v>
          </cell>
          <cell r="G148" t="str">
            <v xml:space="preserve"> </v>
          </cell>
          <cell r="H148" t="str">
            <v xml:space="preserve"> </v>
          </cell>
          <cell r="I148" t="str">
            <v xml:space="preserve"> </v>
          </cell>
          <cell r="J148">
            <v>0</v>
          </cell>
          <cell r="L148">
            <v>32</v>
          </cell>
        </row>
        <row r="149">
          <cell r="F149" t="str">
            <v xml:space="preserve"> </v>
          </cell>
          <cell r="G149" t="str">
            <v xml:space="preserve"> </v>
          </cell>
          <cell r="H149" t="str">
            <v xml:space="preserve"> </v>
          </cell>
          <cell r="I149" t="str">
            <v xml:space="preserve"> </v>
          </cell>
          <cell r="J149">
            <v>0</v>
          </cell>
          <cell r="L149">
            <v>41</v>
          </cell>
        </row>
        <row r="150">
          <cell r="F150" t="str">
            <v xml:space="preserve"> </v>
          </cell>
          <cell r="G150" t="str">
            <v xml:space="preserve"> </v>
          </cell>
          <cell r="H150" t="str">
            <v xml:space="preserve"> </v>
          </cell>
          <cell r="I150" t="str">
            <v xml:space="preserve"> </v>
          </cell>
          <cell r="J150">
            <v>0</v>
          </cell>
          <cell r="L150">
            <v>42</v>
          </cell>
        </row>
        <row r="151">
          <cell r="F151" t="str">
            <v xml:space="preserve"> </v>
          </cell>
          <cell r="G151" t="str">
            <v xml:space="preserve"> </v>
          </cell>
          <cell r="H151" t="str">
            <v xml:space="preserve"> </v>
          </cell>
          <cell r="I151" t="str">
            <v xml:space="preserve"> </v>
          </cell>
          <cell r="J151">
            <v>0</v>
          </cell>
          <cell r="L151">
            <v>51</v>
          </cell>
        </row>
        <row r="152">
          <cell r="F152" t="str">
            <v xml:space="preserve"> </v>
          </cell>
          <cell r="G152" t="str">
            <v xml:space="preserve"> </v>
          </cell>
          <cell r="H152" t="str">
            <v xml:space="preserve"> </v>
          </cell>
          <cell r="I152" t="str">
            <v xml:space="preserve"> </v>
          </cell>
          <cell r="J152">
            <v>0</v>
          </cell>
          <cell r="L152">
            <v>52</v>
          </cell>
        </row>
        <row r="153">
          <cell r="F153" t="str">
            <v xml:space="preserve"> </v>
          </cell>
          <cell r="G153" t="str">
            <v xml:space="preserve"> </v>
          </cell>
          <cell r="H153" t="str">
            <v xml:space="preserve"> </v>
          </cell>
          <cell r="I153" t="str">
            <v xml:space="preserve"> </v>
          </cell>
          <cell r="J153">
            <v>0</v>
          </cell>
          <cell r="L153">
            <v>61</v>
          </cell>
        </row>
        <row r="154">
          <cell r="F154" t="str">
            <v xml:space="preserve"> </v>
          </cell>
          <cell r="G154" t="str">
            <v xml:space="preserve"> </v>
          </cell>
          <cell r="H154" t="str">
            <v xml:space="preserve"> </v>
          </cell>
          <cell r="I154" t="str">
            <v xml:space="preserve"> </v>
          </cell>
          <cell r="J154">
            <v>0</v>
          </cell>
          <cell r="L154">
            <v>62</v>
          </cell>
        </row>
        <row r="155">
          <cell r="F155" t="str">
            <v xml:space="preserve"> </v>
          </cell>
          <cell r="G155" t="str">
            <v xml:space="preserve"> </v>
          </cell>
          <cell r="H155" t="str">
            <v xml:space="preserve"> </v>
          </cell>
          <cell r="I155" t="str">
            <v xml:space="preserve"> </v>
          </cell>
          <cell r="J155">
            <v>0</v>
          </cell>
          <cell r="L155">
            <v>71</v>
          </cell>
        </row>
        <row r="156">
          <cell r="F156" t="str">
            <v xml:space="preserve"> </v>
          </cell>
          <cell r="G156" t="str">
            <v xml:space="preserve"> </v>
          </cell>
          <cell r="H156" t="str">
            <v xml:space="preserve"> </v>
          </cell>
          <cell r="I156" t="str">
            <v xml:space="preserve"> </v>
          </cell>
          <cell r="J156">
            <v>0</v>
          </cell>
          <cell r="L156">
            <v>72</v>
          </cell>
        </row>
        <row r="157">
          <cell r="F157" t="str">
            <v xml:space="preserve"> </v>
          </cell>
          <cell r="G157" t="str">
            <v xml:space="preserve"> </v>
          </cell>
          <cell r="H157" t="str">
            <v xml:space="preserve"> </v>
          </cell>
          <cell r="I157" t="str">
            <v xml:space="preserve"> </v>
          </cell>
          <cell r="J157">
            <v>0</v>
          </cell>
          <cell r="L157">
            <v>81</v>
          </cell>
        </row>
        <row r="158">
          <cell r="F158" t="str">
            <v xml:space="preserve"> </v>
          </cell>
          <cell r="G158" t="str">
            <v xml:space="preserve"> </v>
          </cell>
          <cell r="H158" t="str">
            <v xml:space="preserve"> </v>
          </cell>
          <cell r="I158" t="str">
            <v xml:space="preserve"> </v>
          </cell>
          <cell r="J158">
            <v>0</v>
          </cell>
          <cell r="L158">
            <v>82</v>
          </cell>
        </row>
        <row r="159">
          <cell r="F159" t="str">
            <v xml:space="preserve"> </v>
          </cell>
          <cell r="G159" t="str">
            <v xml:space="preserve"> </v>
          </cell>
          <cell r="H159" t="str">
            <v xml:space="preserve"> </v>
          </cell>
          <cell r="I159" t="str">
            <v xml:space="preserve"> </v>
          </cell>
          <cell r="J159">
            <v>0</v>
          </cell>
          <cell r="L159">
            <v>91</v>
          </cell>
        </row>
        <row r="160">
          <cell r="F160" t="str">
            <v xml:space="preserve"> </v>
          </cell>
          <cell r="G160" t="str">
            <v xml:space="preserve"> </v>
          </cell>
          <cell r="H160" t="str">
            <v xml:space="preserve"> </v>
          </cell>
          <cell r="I160" t="str">
            <v xml:space="preserve"> </v>
          </cell>
          <cell r="J160">
            <v>0</v>
          </cell>
          <cell r="L160">
            <v>92</v>
          </cell>
        </row>
        <row r="161">
          <cell r="F161" t="str">
            <v xml:space="preserve"> </v>
          </cell>
          <cell r="G161" t="str">
            <v xml:space="preserve"> </v>
          </cell>
          <cell r="H161" t="str">
            <v xml:space="preserve"> </v>
          </cell>
          <cell r="I161" t="str">
            <v xml:space="preserve"> </v>
          </cell>
          <cell r="J161">
            <v>0</v>
          </cell>
          <cell r="L161">
            <v>101</v>
          </cell>
        </row>
        <row r="162">
          <cell r="F162" t="str">
            <v xml:space="preserve"> </v>
          </cell>
          <cell r="G162" t="str">
            <v xml:space="preserve"> </v>
          </cell>
          <cell r="H162" t="str">
            <v xml:space="preserve"> </v>
          </cell>
          <cell r="I162" t="str">
            <v xml:space="preserve"> </v>
          </cell>
          <cell r="J162">
            <v>0</v>
          </cell>
          <cell r="L162">
            <v>102</v>
          </cell>
        </row>
        <row r="163">
          <cell r="F163" t="str">
            <v xml:space="preserve"> </v>
          </cell>
          <cell r="G163" t="str">
            <v xml:space="preserve"> </v>
          </cell>
          <cell r="H163" t="str">
            <v xml:space="preserve"> </v>
          </cell>
          <cell r="I163" t="str">
            <v xml:space="preserve"> </v>
          </cell>
          <cell r="J163">
            <v>0</v>
          </cell>
          <cell r="L163">
            <v>111</v>
          </cell>
        </row>
        <row r="164">
          <cell r="F164" t="str">
            <v xml:space="preserve"> </v>
          </cell>
          <cell r="G164" t="str">
            <v xml:space="preserve"> </v>
          </cell>
          <cell r="H164" t="str">
            <v xml:space="preserve"> </v>
          </cell>
          <cell r="I164" t="str">
            <v xml:space="preserve"> </v>
          </cell>
          <cell r="J164">
            <v>0</v>
          </cell>
          <cell r="L164">
            <v>112</v>
          </cell>
        </row>
        <row r="165">
          <cell r="F165" t="str">
            <v xml:space="preserve"> </v>
          </cell>
          <cell r="G165" t="str">
            <v xml:space="preserve"> </v>
          </cell>
          <cell r="H165" t="str">
            <v xml:space="preserve"> </v>
          </cell>
          <cell r="I165" t="str">
            <v xml:space="preserve"> </v>
          </cell>
          <cell r="J165">
            <v>0</v>
          </cell>
          <cell r="L165">
            <v>121</v>
          </cell>
        </row>
        <row r="166">
          <cell r="F166" t="str">
            <v xml:space="preserve"> </v>
          </cell>
          <cell r="G166" t="str">
            <v xml:space="preserve"> </v>
          </cell>
          <cell r="H166" t="str">
            <v xml:space="preserve"> </v>
          </cell>
          <cell r="I166" t="str">
            <v xml:space="preserve"> </v>
          </cell>
          <cell r="J166">
            <v>0</v>
          </cell>
          <cell r="L166">
            <v>122</v>
          </cell>
        </row>
        <row r="167">
          <cell r="F167" t="str">
            <v xml:space="preserve"> </v>
          </cell>
          <cell r="G167" t="str">
            <v xml:space="preserve"> </v>
          </cell>
          <cell r="H167" t="str">
            <v xml:space="preserve"> </v>
          </cell>
          <cell r="I167" t="str">
            <v xml:space="preserve"> </v>
          </cell>
          <cell r="J167">
            <v>0</v>
          </cell>
          <cell r="L167">
            <v>131</v>
          </cell>
        </row>
        <row r="168">
          <cell r="F168" t="str">
            <v xml:space="preserve"> </v>
          </cell>
          <cell r="G168" t="str">
            <v xml:space="preserve"> </v>
          </cell>
          <cell r="H168" t="str">
            <v xml:space="preserve"> </v>
          </cell>
          <cell r="I168" t="str">
            <v xml:space="preserve"> </v>
          </cell>
          <cell r="J168">
            <v>0</v>
          </cell>
          <cell r="L168">
            <v>132</v>
          </cell>
        </row>
        <row r="169">
          <cell r="F169" t="str">
            <v xml:space="preserve"> </v>
          </cell>
          <cell r="G169" t="str">
            <v xml:space="preserve"> </v>
          </cell>
          <cell r="H169" t="str">
            <v xml:space="preserve"> </v>
          </cell>
          <cell r="I169" t="str">
            <v xml:space="preserve"> </v>
          </cell>
          <cell r="J169">
            <v>0</v>
          </cell>
          <cell r="L169">
            <v>141</v>
          </cell>
        </row>
        <row r="170">
          <cell r="F170" t="str">
            <v xml:space="preserve"> </v>
          </cell>
          <cell r="G170" t="str">
            <v xml:space="preserve"> </v>
          </cell>
          <cell r="H170" t="str">
            <v xml:space="preserve"> </v>
          </cell>
          <cell r="I170" t="str">
            <v xml:space="preserve"> </v>
          </cell>
          <cell r="J170">
            <v>0</v>
          </cell>
          <cell r="L170">
            <v>142</v>
          </cell>
        </row>
        <row r="171">
          <cell r="F171" t="str">
            <v xml:space="preserve"> </v>
          </cell>
          <cell r="G171" t="str">
            <v xml:space="preserve"> </v>
          </cell>
          <cell r="H171" t="str">
            <v xml:space="preserve"> </v>
          </cell>
          <cell r="I171" t="str">
            <v xml:space="preserve"> </v>
          </cell>
          <cell r="J171">
            <v>0</v>
          </cell>
          <cell r="L171">
            <v>151</v>
          </cell>
        </row>
        <row r="172">
          <cell r="F172" t="str">
            <v xml:space="preserve"> </v>
          </cell>
          <cell r="G172" t="str">
            <v xml:space="preserve"> </v>
          </cell>
          <cell r="H172" t="str">
            <v xml:space="preserve"> </v>
          </cell>
          <cell r="I172" t="str">
            <v xml:space="preserve"> </v>
          </cell>
          <cell r="J172">
            <v>0</v>
          </cell>
          <cell r="L172">
            <v>152</v>
          </cell>
        </row>
        <row r="173">
          <cell r="F173" t="str">
            <v xml:space="preserve"> </v>
          </cell>
          <cell r="G173" t="str">
            <v xml:space="preserve"> </v>
          </cell>
          <cell r="H173" t="str">
            <v xml:space="preserve"> </v>
          </cell>
          <cell r="I173" t="str">
            <v xml:space="preserve"> </v>
          </cell>
          <cell r="J173">
            <v>0</v>
          </cell>
          <cell r="L173">
            <v>161</v>
          </cell>
        </row>
        <row r="174">
          <cell r="F174" t="str">
            <v xml:space="preserve"> </v>
          </cell>
          <cell r="G174" t="str">
            <v xml:space="preserve"> </v>
          </cell>
          <cell r="H174" t="str">
            <v xml:space="preserve"> </v>
          </cell>
          <cell r="I174" t="str">
            <v xml:space="preserve"> </v>
          </cell>
          <cell r="J174">
            <v>0</v>
          </cell>
          <cell r="L174">
            <v>162</v>
          </cell>
        </row>
        <row r="175">
          <cell r="F175" t="str">
            <v xml:space="preserve"> </v>
          </cell>
          <cell r="G175" t="str">
            <v xml:space="preserve"> </v>
          </cell>
          <cell r="H175" t="str">
            <v xml:space="preserve"> </v>
          </cell>
          <cell r="I175" t="str">
            <v xml:space="preserve"> </v>
          </cell>
          <cell r="J175">
            <v>0</v>
          </cell>
          <cell r="L175">
            <v>171</v>
          </cell>
        </row>
        <row r="176">
          <cell r="F176" t="str">
            <v xml:space="preserve"> </v>
          </cell>
          <cell r="G176" t="str">
            <v xml:space="preserve"> </v>
          </cell>
          <cell r="H176" t="str">
            <v xml:space="preserve"> </v>
          </cell>
          <cell r="I176" t="str">
            <v xml:space="preserve"> </v>
          </cell>
          <cell r="J176">
            <v>0</v>
          </cell>
          <cell r="L176">
            <v>172</v>
          </cell>
        </row>
        <row r="177">
          <cell r="F177" t="str">
            <v xml:space="preserve"> </v>
          </cell>
          <cell r="G177" t="str">
            <v xml:space="preserve"> </v>
          </cell>
          <cell r="H177" t="str">
            <v xml:space="preserve"> </v>
          </cell>
          <cell r="I177" t="str">
            <v xml:space="preserve"> </v>
          </cell>
          <cell r="J177">
            <v>0</v>
          </cell>
          <cell r="L177">
            <v>181</v>
          </cell>
        </row>
        <row r="178">
          <cell r="F178" t="str">
            <v xml:space="preserve"> </v>
          </cell>
          <cell r="G178" t="str">
            <v xml:space="preserve"> </v>
          </cell>
          <cell r="H178" t="str">
            <v xml:space="preserve"> </v>
          </cell>
          <cell r="I178" t="str">
            <v xml:space="preserve"> </v>
          </cell>
          <cell r="J178">
            <v>0</v>
          </cell>
          <cell r="L178">
            <v>182</v>
          </cell>
        </row>
        <row r="179">
          <cell r="F179" t="str">
            <v xml:space="preserve"> </v>
          </cell>
          <cell r="G179" t="str">
            <v xml:space="preserve"> </v>
          </cell>
          <cell r="H179" t="str">
            <v xml:space="preserve"> </v>
          </cell>
          <cell r="I179" t="str">
            <v xml:space="preserve"> </v>
          </cell>
          <cell r="J179">
            <v>0</v>
          </cell>
          <cell r="L179">
            <v>191</v>
          </cell>
        </row>
        <row r="180">
          <cell r="F180" t="str">
            <v xml:space="preserve"> </v>
          </cell>
          <cell r="G180" t="str">
            <v xml:space="preserve"> </v>
          </cell>
          <cell r="H180" t="str">
            <v xml:space="preserve"> </v>
          </cell>
          <cell r="I180" t="str">
            <v xml:space="preserve"> </v>
          </cell>
          <cell r="J180">
            <v>0</v>
          </cell>
          <cell r="L180">
            <v>192</v>
          </cell>
        </row>
        <row r="181">
          <cell r="F181" t="str">
            <v xml:space="preserve"> </v>
          </cell>
          <cell r="G181" t="str">
            <v xml:space="preserve"> </v>
          </cell>
          <cell r="H181" t="str">
            <v xml:space="preserve"> </v>
          </cell>
          <cell r="I181" t="str">
            <v xml:space="preserve"> </v>
          </cell>
          <cell r="J181">
            <v>0</v>
          </cell>
          <cell r="L181">
            <v>201</v>
          </cell>
        </row>
        <row r="182">
          <cell r="F182" t="str">
            <v xml:space="preserve"> </v>
          </cell>
          <cell r="G182" t="str">
            <v xml:space="preserve"> </v>
          </cell>
          <cell r="H182" t="str">
            <v xml:space="preserve"> </v>
          </cell>
          <cell r="I182" t="str">
            <v xml:space="preserve"> </v>
          </cell>
          <cell r="J182">
            <v>0</v>
          </cell>
          <cell r="L182">
            <v>202</v>
          </cell>
        </row>
        <row r="183">
          <cell r="F183" t="str">
            <v xml:space="preserve"> </v>
          </cell>
          <cell r="G183" t="str">
            <v xml:space="preserve"> </v>
          </cell>
          <cell r="H183" t="str">
            <v xml:space="preserve"> </v>
          </cell>
          <cell r="I183" t="str">
            <v xml:space="preserve"> </v>
          </cell>
          <cell r="J183">
            <v>0</v>
          </cell>
          <cell r="L183">
            <v>211</v>
          </cell>
        </row>
        <row r="184">
          <cell r="F184" t="str">
            <v xml:space="preserve"> </v>
          </cell>
          <cell r="G184" t="str">
            <v xml:space="preserve"> </v>
          </cell>
          <cell r="H184" t="str">
            <v xml:space="preserve"> </v>
          </cell>
          <cell r="I184" t="str">
            <v xml:space="preserve"> </v>
          </cell>
          <cell r="J184">
            <v>0</v>
          </cell>
          <cell r="L184">
            <v>212</v>
          </cell>
        </row>
        <row r="185">
          <cell r="F185" t="str">
            <v xml:space="preserve"> </v>
          </cell>
          <cell r="G185" t="str">
            <v xml:space="preserve"> </v>
          </cell>
          <cell r="H185" t="str">
            <v xml:space="preserve"> </v>
          </cell>
          <cell r="I185" t="str">
            <v xml:space="preserve"> </v>
          </cell>
          <cell r="J185">
            <v>0</v>
          </cell>
          <cell r="L185">
            <v>221</v>
          </cell>
        </row>
        <row r="186">
          <cell r="F186" t="str">
            <v xml:space="preserve"> </v>
          </cell>
          <cell r="G186" t="str">
            <v xml:space="preserve"> </v>
          </cell>
          <cell r="H186" t="str">
            <v xml:space="preserve"> </v>
          </cell>
          <cell r="I186" t="str">
            <v xml:space="preserve"> </v>
          </cell>
          <cell r="J186">
            <v>0</v>
          </cell>
          <cell r="L186">
            <v>222</v>
          </cell>
        </row>
        <row r="187">
          <cell r="F187" t="str">
            <v xml:space="preserve"> </v>
          </cell>
          <cell r="G187" t="str">
            <v xml:space="preserve"> </v>
          </cell>
          <cell r="H187" t="str">
            <v xml:space="preserve"> </v>
          </cell>
          <cell r="I187" t="str">
            <v xml:space="preserve"> </v>
          </cell>
          <cell r="J187">
            <v>0</v>
          </cell>
          <cell r="L187">
            <v>231</v>
          </cell>
        </row>
        <row r="188">
          <cell r="F188" t="str">
            <v xml:space="preserve"> </v>
          </cell>
          <cell r="G188" t="str">
            <v xml:space="preserve"> </v>
          </cell>
          <cell r="H188" t="str">
            <v xml:space="preserve"> </v>
          </cell>
          <cell r="I188" t="str">
            <v xml:space="preserve"> </v>
          </cell>
          <cell r="J188">
            <v>0</v>
          </cell>
          <cell r="L188">
            <v>232</v>
          </cell>
        </row>
        <row r="189">
          <cell r="F189" t="str">
            <v xml:space="preserve"> </v>
          </cell>
          <cell r="G189" t="str">
            <v xml:space="preserve"> </v>
          </cell>
          <cell r="H189" t="str">
            <v xml:space="preserve"> </v>
          </cell>
          <cell r="I189" t="str">
            <v xml:space="preserve"> </v>
          </cell>
          <cell r="J189">
            <v>0</v>
          </cell>
          <cell r="L189">
            <v>241</v>
          </cell>
        </row>
        <row r="190">
          <cell r="F190" t="str">
            <v xml:space="preserve"> </v>
          </cell>
          <cell r="G190" t="str">
            <v xml:space="preserve"> </v>
          </cell>
          <cell r="H190" t="str">
            <v xml:space="preserve"> </v>
          </cell>
          <cell r="I190" t="str">
            <v xml:space="preserve"> </v>
          </cell>
          <cell r="J190">
            <v>0</v>
          </cell>
          <cell r="L190">
            <v>242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K95"/>
  <sheetViews>
    <sheetView tabSelected="1" view="pageBreakPreview" topLeftCell="C1" zoomScale="60" zoomScaleNormal="70" workbookViewId="0">
      <selection activeCell="N1" sqref="N1"/>
    </sheetView>
  </sheetViews>
  <sheetFormatPr defaultRowHeight="20.25"/>
  <cols>
    <col min="1" max="1" width="14.7109375" style="161" hidden="1" customWidth="1"/>
    <col min="2" max="2" width="14.7109375" style="162" hidden="1" customWidth="1"/>
    <col min="3" max="3" width="7.5703125" style="1" customWidth="1"/>
    <col min="4" max="4" width="11.140625" style="2" customWidth="1"/>
    <col min="5" max="5" width="30.28515625" style="1" customWidth="1"/>
    <col min="6" max="7" width="3.85546875" style="2" customWidth="1"/>
    <col min="8" max="8" width="2.42578125" style="1" customWidth="1"/>
    <col min="9" max="10" width="3" style="1" customWidth="1"/>
    <col min="11" max="11" width="2.85546875" style="1" customWidth="1"/>
    <col min="12" max="12" width="3.140625" style="1" customWidth="1"/>
    <col min="13" max="13" width="8" style="1" customWidth="1"/>
    <col min="14" max="14" width="5" style="2" customWidth="1"/>
    <col min="15" max="15" width="4.42578125" style="2" customWidth="1"/>
    <col min="16" max="16" width="31.42578125" style="1" customWidth="1"/>
    <col min="17" max="17" width="33.85546875" style="1" customWidth="1"/>
    <col min="18" max="18" width="4.7109375" style="3" customWidth="1"/>
    <col min="19" max="27" width="4.7109375" style="1" customWidth="1"/>
    <col min="28" max="31" width="5.7109375" style="1" customWidth="1"/>
    <col min="32" max="32" width="7.42578125" style="3" customWidth="1"/>
    <col min="33" max="48" width="9.140625" style="1" hidden="1" customWidth="1"/>
    <col min="49" max="49" width="5.5703125" style="2" hidden="1" customWidth="1"/>
    <col min="50" max="50" width="5.28515625" style="2" hidden="1" customWidth="1"/>
    <col min="51" max="51" width="5.140625" style="2" hidden="1" customWidth="1"/>
    <col min="52" max="52" width="4.42578125" style="2" hidden="1" customWidth="1"/>
    <col min="53" max="53" width="5.85546875" style="2" hidden="1" customWidth="1"/>
    <col min="54" max="54" width="3.85546875" style="1" hidden="1" customWidth="1"/>
    <col min="55" max="55" width="4.7109375" style="1" hidden="1" customWidth="1"/>
    <col min="56" max="56" width="4.5703125" style="1" hidden="1" customWidth="1"/>
    <col min="57" max="57" width="5.28515625" style="1" hidden="1" customWidth="1"/>
    <col min="58" max="58" width="4.7109375" style="1" hidden="1" customWidth="1"/>
    <col min="59" max="59" width="4.42578125" style="1" hidden="1" customWidth="1"/>
    <col min="60" max="63" width="9.140625" style="1" hidden="1" customWidth="1"/>
    <col min="64" max="64" width="9.140625" style="1" customWidth="1"/>
    <col min="65" max="16384" width="9.140625" style="1"/>
  </cols>
  <sheetData>
    <row r="1" spans="1:59">
      <c r="C1" s="6"/>
      <c r="D1" s="43"/>
      <c r="E1" s="4"/>
      <c r="F1" s="43"/>
      <c r="G1" s="43"/>
      <c r="H1" s="4"/>
      <c r="I1" s="4"/>
      <c r="J1" s="4"/>
      <c r="K1" s="4"/>
      <c r="L1" s="4"/>
      <c r="M1" s="4"/>
      <c r="N1" s="43"/>
      <c r="O1" s="43"/>
      <c r="P1" s="4"/>
      <c r="Q1" s="4"/>
      <c r="R1" s="165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166"/>
    </row>
    <row r="2" spans="1:59" ht="16.5" customHeight="1" thickBot="1">
      <c r="C2" s="7"/>
      <c r="D2" s="8"/>
      <c r="E2" s="9"/>
      <c r="F2" s="8"/>
      <c r="G2" s="8"/>
      <c r="H2" s="9"/>
      <c r="I2" s="9"/>
      <c r="J2" s="9"/>
      <c r="K2" s="9"/>
      <c r="L2" s="9"/>
      <c r="M2" s="160"/>
      <c r="N2" s="58"/>
      <c r="O2" s="8"/>
      <c r="P2" s="9"/>
      <c r="Q2" s="214" t="s">
        <v>19</v>
      </c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215"/>
      <c r="AF2" s="142"/>
    </row>
    <row r="3" spans="1:59" ht="21" thickBot="1">
      <c r="C3" s="167" t="s">
        <v>2</v>
      </c>
      <c r="D3" s="188" t="s">
        <v>28</v>
      </c>
      <c r="E3" s="189"/>
      <c r="F3" s="189"/>
      <c r="G3" s="190"/>
      <c r="H3" s="6"/>
      <c r="I3" s="4"/>
      <c r="J3" s="4"/>
      <c r="K3" s="35"/>
      <c r="L3" s="9"/>
      <c r="M3" s="9"/>
      <c r="N3" s="58"/>
      <c r="O3" s="8"/>
      <c r="P3" s="9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142"/>
    </row>
    <row r="4" spans="1:59" ht="21" customHeight="1" thickBot="1">
      <c r="C4" s="7"/>
      <c r="D4" s="226"/>
      <c r="E4" s="227"/>
      <c r="F4" s="227"/>
      <c r="G4" s="228"/>
      <c r="H4" s="185" t="s">
        <v>34</v>
      </c>
      <c r="I4" s="186"/>
      <c r="J4" s="186"/>
      <c r="K4" s="187"/>
      <c r="L4" s="9"/>
      <c r="M4" s="79"/>
      <c r="N4" s="58" t="s">
        <v>81</v>
      </c>
      <c r="O4" s="8"/>
      <c r="P4" s="9"/>
      <c r="Q4" s="224" t="s">
        <v>83</v>
      </c>
      <c r="R4" s="225"/>
      <c r="S4" s="225"/>
      <c r="T4" s="225"/>
      <c r="U4" s="225"/>
      <c r="V4" s="225"/>
      <c r="W4" s="225"/>
      <c r="X4" s="225"/>
      <c r="Y4" s="225"/>
      <c r="Z4" s="225"/>
      <c r="AA4" s="225"/>
      <c r="AB4" s="225"/>
      <c r="AC4" s="225"/>
      <c r="AD4" s="225"/>
      <c r="AE4" s="225"/>
      <c r="AF4" s="142"/>
    </row>
    <row r="5" spans="1:59" ht="21" thickBot="1">
      <c r="C5" s="7"/>
      <c r="D5" s="48"/>
      <c r="E5" s="9" t="s">
        <v>24</v>
      </c>
      <c r="F5" s="8" t="s">
        <v>25</v>
      </c>
      <c r="G5" s="37" t="s">
        <v>26</v>
      </c>
      <c r="H5" s="7" t="s">
        <v>31</v>
      </c>
      <c r="I5" s="9" t="s">
        <v>32</v>
      </c>
      <c r="J5" s="9" t="s">
        <v>32</v>
      </c>
      <c r="K5" s="36" t="s">
        <v>33</v>
      </c>
      <c r="L5" s="9"/>
      <c r="M5" s="9"/>
      <c r="N5" s="58"/>
      <c r="O5" s="8"/>
      <c r="P5" s="9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42"/>
    </row>
    <row r="6" spans="1:59" ht="21" thickBot="1">
      <c r="B6" s="162" t="str">
        <f>D6</f>
        <v>A</v>
      </c>
      <c r="C6" s="7"/>
      <c r="D6" s="80" t="str">
        <f>IF(C3="x","X","A")</f>
        <v>A</v>
      </c>
      <c r="E6" s="62" t="s">
        <v>49</v>
      </c>
      <c r="F6" s="18">
        <f t="shared" ref="F6:G8" si="0">N70</f>
        <v>0</v>
      </c>
      <c r="G6" s="19">
        <f t="shared" si="0"/>
        <v>0</v>
      </c>
      <c r="H6" s="68"/>
      <c r="I6" s="69"/>
      <c r="J6" s="69"/>
      <c r="K6" s="70"/>
      <c r="L6" s="9"/>
      <c r="M6" s="79"/>
      <c r="N6" s="58" t="s">
        <v>85</v>
      </c>
      <c r="O6" s="8"/>
      <c r="P6" s="9"/>
      <c r="Q6" s="9"/>
      <c r="R6" s="57"/>
      <c r="S6" s="9"/>
      <c r="T6" s="9"/>
      <c r="U6" s="9"/>
      <c r="V6" s="9"/>
      <c r="W6" s="9"/>
      <c r="X6" s="9"/>
      <c r="Y6" s="9"/>
      <c r="Z6" s="179" t="s">
        <v>20</v>
      </c>
      <c r="AA6" s="181"/>
      <c r="AB6" s="212" t="s">
        <v>21</v>
      </c>
      <c r="AC6" s="213"/>
      <c r="AD6" s="212" t="s">
        <v>22</v>
      </c>
      <c r="AE6" s="213"/>
      <c r="AF6" s="142"/>
    </row>
    <row r="7" spans="1:59" ht="20.25" customHeight="1" thickBot="1">
      <c r="B7" s="162" t="str">
        <f>D7</f>
        <v>B</v>
      </c>
      <c r="C7" s="7"/>
      <c r="D7" s="81" t="str">
        <f>IF(C3="x","Y","B")</f>
        <v>B</v>
      </c>
      <c r="E7" s="63" t="s">
        <v>49</v>
      </c>
      <c r="F7" s="24">
        <f t="shared" si="0"/>
        <v>0</v>
      </c>
      <c r="G7" s="25">
        <f t="shared" si="0"/>
        <v>0</v>
      </c>
      <c r="H7" s="71"/>
      <c r="I7" s="72"/>
      <c r="J7" s="72"/>
      <c r="K7" s="73"/>
      <c r="L7" s="9"/>
      <c r="M7" s="9"/>
      <c r="N7" s="58"/>
      <c r="O7" s="8"/>
      <c r="P7" s="235" t="s">
        <v>9</v>
      </c>
      <c r="Q7" s="236"/>
      <c r="R7" s="237"/>
      <c r="S7" s="237"/>
      <c r="T7" s="237"/>
      <c r="U7" s="237"/>
      <c r="V7" s="237"/>
      <c r="W7" s="237"/>
      <c r="X7" s="237"/>
      <c r="Y7" s="238"/>
      <c r="Z7" s="216">
        <f>SUM(AD16:AD20)</f>
        <v>0</v>
      </c>
      <c r="AA7" s="217"/>
      <c r="AB7" s="220">
        <f>SUM(AB16:AB20)</f>
        <v>0</v>
      </c>
      <c r="AC7" s="221"/>
      <c r="AD7" s="220">
        <f>R53+T53+V53+X53+Z53</f>
        <v>0</v>
      </c>
      <c r="AE7" s="221"/>
      <c r="AF7" s="142"/>
    </row>
    <row r="8" spans="1:59" ht="21" customHeight="1" thickBot="1">
      <c r="B8" s="162">
        <f>D8</f>
        <v>0</v>
      </c>
      <c r="C8" s="7"/>
      <c r="D8" s="81"/>
      <c r="E8" s="63"/>
      <c r="F8" s="24">
        <f t="shared" si="0"/>
        <v>0</v>
      </c>
      <c r="G8" s="25">
        <f t="shared" si="0"/>
        <v>0</v>
      </c>
      <c r="H8" s="71"/>
      <c r="I8" s="72"/>
      <c r="J8" s="72"/>
      <c r="K8" s="73"/>
      <c r="L8" s="9"/>
      <c r="M8" s="79"/>
      <c r="N8" s="58" t="s">
        <v>86</v>
      </c>
      <c r="O8" s="8"/>
      <c r="P8" s="235"/>
      <c r="Q8" s="236"/>
      <c r="R8" s="237"/>
      <c r="S8" s="237"/>
      <c r="T8" s="237"/>
      <c r="U8" s="237"/>
      <c r="V8" s="237"/>
      <c r="W8" s="237"/>
      <c r="X8" s="237"/>
      <c r="Y8" s="238"/>
      <c r="Z8" s="218"/>
      <c r="AA8" s="219"/>
      <c r="AB8" s="222"/>
      <c r="AC8" s="223"/>
      <c r="AD8" s="222"/>
      <c r="AE8" s="223"/>
      <c r="AF8" s="142"/>
    </row>
    <row r="9" spans="1:59" ht="21" customHeight="1" thickBot="1">
      <c r="B9" s="162">
        <f>D9</f>
        <v>0</v>
      </c>
      <c r="C9" s="7"/>
      <c r="D9" s="82"/>
      <c r="E9" s="64"/>
      <c r="F9" s="22"/>
      <c r="G9" s="23"/>
      <c r="H9" s="71"/>
      <c r="I9" s="72"/>
      <c r="J9" s="72"/>
      <c r="K9" s="73"/>
      <c r="L9" s="9"/>
      <c r="M9" s="9"/>
      <c r="N9" s="58"/>
      <c r="O9" s="8"/>
      <c r="P9" s="235" t="s">
        <v>10</v>
      </c>
      <c r="Q9" s="236"/>
      <c r="R9" s="237"/>
      <c r="S9" s="237"/>
      <c r="T9" s="237"/>
      <c r="U9" s="237"/>
      <c r="V9" s="237"/>
      <c r="W9" s="237"/>
      <c r="X9" s="237"/>
      <c r="Y9" s="238"/>
      <c r="Z9" s="216">
        <f>SUM(AE16:AE20)</f>
        <v>0</v>
      </c>
      <c r="AA9" s="217"/>
      <c r="AB9" s="220">
        <f>SUM(AC16:AC20)</f>
        <v>0</v>
      </c>
      <c r="AC9" s="221"/>
      <c r="AD9" s="220">
        <f>S53+U53+W53+Y53+AA53</f>
        <v>0</v>
      </c>
      <c r="AE9" s="221"/>
      <c r="AF9" s="142"/>
    </row>
    <row r="10" spans="1:59" ht="21" customHeight="1" thickBot="1">
      <c r="C10" s="7"/>
      <c r="D10" s="194" t="s">
        <v>23</v>
      </c>
      <c r="E10" s="62" t="s">
        <v>49</v>
      </c>
      <c r="F10" s="196">
        <f>IF(AND(AD18=0,AE18=0),0,IF(AD18=1,1,0))</f>
        <v>0</v>
      </c>
      <c r="G10" s="198">
        <f>IF(AND(AE18=0,AD18=0),0,IF(AE18=1,1,0))</f>
        <v>0</v>
      </c>
      <c r="H10" s="71"/>
      <c r="I10" s="72"/>
      <c r="J10" s="72"/>
      <c r="K10" s="73"/>
      <c r="L10" s="9"/>
      <c r="M10" s="79"/>
      <c r="N10" s="58" t="s">
        <v>84</v>
      </c>
      <c r="O10" s="8"/>
      <c r="P10" s="235"/>
      <c r="Q10" s="236"/>
      <c r="R10" s="237"/>
      <c r="S10" s="237"/>
      <c r="T10" s="237"/>
      <c r="U10" s="237"/>
      <c r="V10" s="237"/>
      <c r="W10" s="237"/>
      <c r="X10" s="237"/>
      <c r="Y10" s="238"/>
      <c r="Z10" s="218"/>
      <c r="AA10" s="219"/>
      <c r="AB10" s="222"/>
      <c r="AC10" s="223"/>
      <c r="AD10" s="222"/>
      <c r="AE10" s="223"/>
      <c r="AF10" s="142"/>
    </row>
    <row r="11" spans="1:59" ht="16.5" customHeight="1" thickBot="1">
      <c r="C11" s="7"/>
      <c r="D11" s="195"/>
      <c r="E11" s="64" t="s">
        <v>49</v>
      </c>
      <c r="F11" s="197"/>
      <c r="G11" s="199"/>
      <c r="H11" s="71"/>
      <c r="I11" s="72"/>
      <c r="J11" s="72"/>
      <c r="K11" s="73"/>
      <c r="L11" s="9"/>
      <c r="M11" s="9"/>
      <c r="N11" s="8"/>
      <c r="O11" s="8"/>
      <c r="P11" s="9"/>
      <c r="Q11" s="9"/>
      <c r="R11" s="57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142"/>
    </row>
    <row r="12" spans="1:59" ht="21" thickBot="1">
      <c r="C12" s="7"/>
      <c r="D12" s="200"/>
      <c r="E12" s="65" t="s">
        <v>49</v>
      </c>
      <c r="F12" s="233"/>
      <c r="G12" s="202"/>
      <c r="H12" s="71"/>
      <c r="I12" s="72"/>
      <c r="J12" s="72"/>
      <c r="K12" s="73"/>
      <c r="L12" s="9"/>
      <c r="M12" s="79"/>
      <c r="N12" s="58" t="s">
        <v>82</v>
      </c>
      <c r="O12" s="8"/>
      <c r="P12" s="9"/>
      <c r="Q12" s="9"/>
      <c r="R12" s="182" t="s">
        <v>17</v>
      </c>
      <c r="S12" s="183"/>
      <c r="T12" s="183"/>
      <c r="U12" s="231" t="s">
        <v>76</v>
      </c>
      <c r="V12" s="232"/>
      <c r="W12" s="182" t="s">
        <v>14</v>
      </c>
      <c r="X12" s="183"/>
      <c r="Y12" s="184" t="s">
        <v>18</v>
      </c>
      <c r="Z12" s="184"/>
      <c r="AA12" s="184"/>
      <c r="AB12" s="184"/>
      <c r="AC12" s="184"/>
      <c r="AD12" s="184"/>
      <c r="AE12" s="184"/>
      <c r="AF12" s="142"/>
    </row>
    <row r="13" spans="1:59" ht="21" thickBot="1">
      <c r="C13" s="7"/>
      <c r="D13" s="201"/>
      <c r="E13" s="64" t="s">
        <v>49</v>
      </c>
      <c r="F13" s="234"/>
      <c r="G13" s="203"/>
      <c r="H13" s="74"/>
      <c r="I13" s="75"/>
      <c r="J13" s="75"/>
      <c r="K13" s="76"/>
      <c r="L13" s="9"/>
      <c r="M13" s="9"/>
      <c r="N13" s="8"/>
      <c r="O13" s="8"/>
      <c r="P13" s="9"/>
      <c r="Q13" s="9"/>
      <c r="R13" s="205"/>
      <c r="S13" s="206"/>
      <c r="T13" s="207"/>
      <c r="U13" s="208"/>
      <c r="V13" s="209"/>
      <c r="W13" s="208"/>
      <c r="X13" s="210"/>
      <c r="Y13" s="208"/>
      <c r="Z13" s="211"/>
      <c r="AA13" s="211"/>
      <c r="AB13" s="211"/>
      <c r="AC13" s="211"/>
      <c r="AD13" s="211"/>
      <c r="AE13" s="209"/>
      <c r="AF13" s="142" t="s">
        <v>36</v>
      </c>
    </row>
    <row r="14" spans="1:59" ht="21" thickBot="1">
      <c r="C14" s="7" t="s">
        <v>35</v>
      </c>
      <c r="D14" s="7" t="s">
        <v>27</v>
      </c>
      <c r="E14" s="9"/>
      <c r="F14" s="8" t="s">
        <v>25</v>
      </c>
      <c r="G14" s="37" t="s">
        <v>26</v>
      </c>
      <c r="H14" s="7" t="s">
        <v>31</v>
      </c>
      <c r="I14" s="9" t="s">
        <v>32</v>
      </c>
      <c r="J14" s="9" t="s">
        <v>32</v>
      </c>
      <c r="K14" s="36" t="s">
        <v>33</v>
      </c>
      <c r="L14" s="9"/>
      <c r="M14" s="9"/>
      <c r="N14" s="8"/>
      <c r="O14" s="8"/>
      <c r="P14" s="34" t="s">
        <v>9</v>
      </c>
      <c r="Q14" s="34" t="s">
        <v>10</v>
      </c>
      <c r="R14" s="179" t="s">
        <v>11</v>
      </c>
      <c r="S14" s="180"/>
      <c r="T14" s="180"/>
      <c r="U14" s="180"/>
      <c r="V14" s="180"/>
      <c r="W14" s="180"/>
      <c r="X14" s="180"/>
      <c r="Y14" s="180"/>
      <c r="Z14" s="180"/>
      <c r="AA14" s="181"/>
      <c r="AB14" s="179" t="s">
        <v>12</v>
      </c>
      <c r="AC14" s="181"/>
      <c r="AD14" s="179" t="s">
        <v>13</v>
      </c>
      <c r="AE14" s="181"/>
      <c r="AF14" s="142"/>
      <c r="AW14" s="204" t="s">
        <v>15</v>
      </c>
      <c r="AX14" s="204"/>
      <c r="AY14" s="204"/>
      <c r="AZ14" s="204"/>
      <c r="BA14" s="204"/>
      <c r="BC14" s="204" t="s">
        <v>16</v>
      </c>
      <c r="BD14" s="204"/>
      <c r="BE14" s="204"/>
      <c r="BF14" s="204"/>
      <c r="BG14" s="204"/>
    </row>
    <row r="15" spans="1:59" ht="21" thickBot="1">
      <c r="B15" s="162" t="str">
        <f>D15</f>
        <v>A</v>
      </c>
      <c r="C15" s="168"/>
      <c r="D15" s="80" t="str">
        <f>IF(C3="x","X","A")</f>
        <v>A</v>
      </c>
      <c r="E15" s="83" t="s">
        <v>49</v>
      </c>
      <c r="F15" s="51">
        <f>N74</f>
        <v>0</v>
      </c>
      <c r="G15" s="52">
        <f>O74</f>
        <v>0</v>
      </c>
      <c r="H15" s="68"/>
      <c r="I15" s="69"/>
      <c r="J15" s="69"/>
      <c r="K15" s="70"/>
      <c r="L15" s="9"/>
      <c r="M15" s="17" t="s">
        <v>14</v>
      </c>
      <c r="N15" s="8"/>
      <c r="O15" s="8"/>
      <c r="P15" s="9"/>
      <c r="Q15" s="9"/>
      <c r="R15" s="57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169"/>
    </row>
    <row r="16" spans="1:59" ht="21" thickBot="1">
      <c r="A16" s="161" t="str">
        <f t="shared" ref="A16:A20" si="1">CONCATENATE(N16," - ",O16)</f>
        <v>A - X</v>
      </c>
      <c r="B16" s="162" t="str">
        <f>D16</f>
        <v>B</v>
      </c>
      <c r="C16" s="168"/>
      <c r="D16" s="81" t="str">
        <f>IF(C3="x","Y","B")</f>
        <v>B</v>
      </c>
      <c r="E16" s="84" t="s">
        <v>49</v>
      </c>
      <c r="F16" s="53">
        <f>N75</f>
        <v>0</v>
      </c>
      <c r="G16" s="54">
        <f>O75</f>
        <v>0</v>
      </c>
      <c r="H16" s="71"/>
      <c r="I16" s="72"/>
      <c r="J16" s="72"/>
      <c r="K16" s="73"/>
      <c r="L16" s="9"/>
      <c r="M16" s="229">
        <v>1</v>
      </c>
      <c r="N16" s="14" t="str">
        <f>IF($C$3="a",BJ17,BK17)</f>
        <v>A</v>
      </c>
      <c r="O16" s="12" t="str">
        <f>IF($C$21="x",BK17,BJ17)</f>
        <v>X</v>
      </c>
      <c r="P16" s="39" t="str">
        <f>VLOOKUP(N16,$D$6:$E$9,2,0)</f>
        <v xml:space="preserve"> </v>
      </c>
      <c r="Q16" s="40" t="str">
        <f>VLOOKUP(O16,$D$24:$E$27,2,0)</f>
        <v xml:space="preserve"> </v>
      </c>
      <c r="R16" s="151" t="str">
        <f>'zapisy k stolom'!N26</f>
        <v xml:space="preserve"> </v>
      </c>
      <c r="S16" s="152" t="str">
        <f>'zapisy k stolom'!N29</f>
        <v xml:space="preserve"> </v>
      </c>
      <c r="T16" s="151" t="str">
        <f>'zapisy k stolom'!O26</f>
        <v xml:space="preserve"> </v>
      </c>
      <c r="U16" s="152" t="str">
        <f>'zapisy k stolom'!O29</f>
        <v xml:space="preserve"> </v>
      </c>
      <c r="V16" s="151" t="str">
        <f>'zapisy k stolom'!P26</f>
        <v xml:space="preserve"> </v>
      </c>
      <c r="W16" s="152" t="str">
        <f>'zapisy k stolom'!P29</f>
        <v xml:space="preserve"> </v>
      </c>
      <c r="X16" s="151" t="str">
        <f>'zapisy k stolom'!Q26</f>
        <v xml:space="preserve"> </v>
      </c>
      <c r="Y16" s="152" t="str">
        <f>'zapisy k stolom'!Q29</f>
        <v xml:space="preserve"> </v>
      </c>
      <c r="Z16" s="151" t="str">
        <f>'zapisy k stolom'!R26</f>
        <v xml:space="preserve"> </v>
      </c>
      <c r="AA16" s="153" t="str">
        <f>'zapisy k stolom'!R29</f>
        <v xml:space="preserve"> </v>
      </c>
      <c r="AB16" s="20">
        <f>IF(AF16="wo",3,IF(AF16="ow",0,SUM(AW16:BA16)))</f>
        <v>0</v>
      </c>
      <c r="AC16" s="28">
        <f>IF(AF16="wo",0,IF(AF16="ow",3,SUM(BC16:BG16)))</f>
        <v>0</v>
      </c>
      <c r="AD16" s="30">
        <f>IF(AB16=3,1,0)</f>
        <v>0</v>
      </c>
      <c r="AE16" s="31">
        <f t="shared" ref="AE16:AE20" si="2">IF(AC16=3,1,0)</f>
        <v>0</v>
      </c>
      <c r="AF16" s="169"/>
      <c r="AU16" s="1">
        <f t="shared" ref="AU16" si="3">SUM(R16:AA16)</f>
        <v>0</v>
      </c>
      <c r="AW16" s="157">
        <f>IF(R16&gt;S16,1,0)</f>
        <v>0</v>
      </c>
      <c r="AX16" s="157">
        <f>IF(T16&gt;U16,1,0)</f>
        <v>0</v>
      </c>
      <c r="AY16" s="157">
        <f>IF(V16&gt;W16,1,0)</f>
        <v>0</v>
      </c>
      <c r="AZ16" s="157">
        <f>IF(X16&gt;Y16,1,0)</f>
        <v>0</v>
      </c>
      <c r="BA16" s="157">
        <f>IF(Z16&gt;AA16,1,0)</f>
        <v>0</v>
      </c>
      <c r="BC16" s="1">
        <f>IF(S16&gt;R16,1,0)</f>
        <v>0</v>
      </c>
      <c r="BD16" s="1">
        <f>IF(U16&gt;T16,1,0)</f>
        <v>0</v>
      </c>
      <c r="BE16" s="1">
        <f>IF(W16&gt;V16,1,0)</f>
        <v>0</v>
      </c>
      <c r="BF16" s="1">
        <f>IF(Y16&gt;X16,1,0)</f>
        <v>0</v>
      </c>
      <c r="BG16" s="1">
        <f>IF(AA16&gt;Z16,1,0)</f>
        <v>0</v>
      </c>
    </row>
    <row r="17" spans="1:63" ht="21" thickBot="1">
      <c r="A17" s="161" t="str">
        <f t="shared" si="1"/>
        <v>B - Y</v>
      </c>
      <c r="B17" s="162">
        <f>D17</f>
        <v>0</v>
      </c>
      <c r="C17" s="168"/>
      <c r="D17" s="81"/>
      <c r="E17" s="84" t="s">
        <v>49</v>
      </c>
      <c r="F17" s="53"/>
      <c r="G17" s="54"/>
      <c r="H17" s="71"/>
      <c r="I17" s="72"/>
      <c r="J17" s="72"/>
      <c r="K17" s="73"/>
      <c r="L17" s="9"/>
      <c r="M17" s="230"/>
      <c r="N17" s="15" t="str">
        <f>IF($C$3="a",BJ18,BK18)</f>
        <v>B</v>
      </c>
      <c r="O17" s="11" t="str">
        <f>IF($C$21="x",BK18,BJ18)</f>
        <v>Y</v>
      </c>
      <c r="P17" s="41" t="str">
        <f>VLOOKUP(N17,$D$6:$E$9,2,0)</f>
        <v xml:space="preserve"> </v>
      </c>
      <c r="Q17" s="42" t="str">
        <f>VLOOKUP(O17,$D$24:$E$27,2,0)</f>
        <v xml:space="preserve"> </v>
      </c>
      <c r="R17" s="154" t="str">
        <f>'zapisy k stolom'!N46</f>
        <v xml:space="preserve"> </v>
      </c>
      <c r="S17" s="155" t="str">
        <f>'zapisy k stolom'!N49</f>
        <v xml:space="preserve"> </v>
      </c>
      <c r="T17" s="154" t="str">
        <f>'zapisy k stolom'!O46</f>
        <v xml:space="preserve"> </v>
      </c>
      <c r="U17" s="155" t="str">
        <f>'zapisy k stolom'!O49</f>
        <v xml:space="preserve"> </v>
      </c>
      <c r="V17" s="154" t="str">
        <f>'zapisy k stolom'!P46</f>
        <v xml:space="preserve"> </v>
      </c>
      <c r="W17" s="155" t="str">
        <f>'zapisy k stolom'!P49</f>
        <v xml:space="preserve"> </v>
      </c>
      <c r="X17" s="154" t="str">
        <f>'zapisy k stolom'!Q46</f>
        <v xml:space="preserve"> </v>
      </c>
      <c r="Y17" s="155" t="str">
        <f>'zapisy k stolom'!Q49</f>
        <v xml:space="preserve"> </v>
      </c>
      <c r="Z17" s="154" t="str">
        <f>'zapisy k stolom'!R46</f>
        <v xml:space="preserve"> </v>
      </c>
      <c r="AA17" s="156" t="str">
        <f>'zapisy k stolom'!R49</f>
        <v xml:space="preserve"> </v>
      </c>
      <c r="AB17" s="26">
        <f>IF(AF17="wo",3,IF(AF17="ow",0,SUM(AW17:BA17)))</f>
        <v>0</v>
      </c>
      <c r="AC17" s="29">
        <f>IF(AF17="wo",0,IF(AF17="ow",3,SUM(BC17:BG17)))</f>
        <v>0</v>
      </c>
      <c r="AD17" s="32">
        <f>IF(AB17=3,1,0)</f>
        <v>0</v>
      </c>
      <c r="AE17" s="33">
        <f t="shared" si="2"/>
        <v>0</v>
      </c>
      <c r="AF17" s="169"/>
      <c r="AU17" s="1">
        <f t="shared" ref="AU17:AU31" si="4">SUM(R17:AA17)</f>
        <v>0</v>
      </c>
      <c r="AW17" s="157">
        <f t="shared" ref="AW17:AW32" si="5">IF(R17&gt;S17,1,0)</f>
        <v>0</v>
      </c>
      <c r="AX17" s="157">
        <f t="shared" ref="AX17:AX32" si="6">IF(T17&gt;U17,1,0)</f>
        <v>0</v>
      </c>
      <c r="AY17" s="157">
        <f t="shared" ref="AY17:AY32" si="7">IF(V17&gt;W17,1,0)</f>
        <v>0</v>
      </c>
      <c r="AZ17" s="157">
        <f t="shared" ref="AZ17:AZ32" si="8">IF(X17&gt;Y17,1,0)</f>
        <v>0</v>
      </c>
      <c r="BA17" s="157">
        <f t="shared" ref="BA17:BA32" si="9">IF(Z17&gt;AA17,1,0)</f>
        <v>0</v>
      </c>
      <c r="BC17" s="1">
        <f t="shared" ref="BC17:BC32" si="10">IF(S17&gt;R17,1,0)</f>
        <v>0</v>
      </c>
      <c r="BD17" s="1">
        <f t="shared" ref="BD17:BD32" si="11">IF(U17&gt;T17,1,0)</f>
        <v>0</v>
      </c>
      <c r="BE17" s="1">
        <f t="shared" ref="BE17:BE32" si="12">IF(W17&gt;V17,1,0)</f>
        <v>0</v>
      </c>
      <c r="BF17" s="1">
        <f t="shared" ref="BF17:BF32" si="13">IF(Y17&gt;X17,1,0)</f>
        <v>0</v>
      </c>
      <c r="BG17" s="1">
        <f t="shared" ref="BG17:BG32" si="14">IF(AA17&gt;Z17,1,0)</f>
        <v>0</v>
      </c>
      <c r="BJ17" s="14" t="s">
        <v>2</v>
      </c>
      <c r="BK17" s="12" t="s">
        <v>6</v>
      </c>
    </row>
    <row r="18" spans="1:63" ht="21" thickBot="1">
      <c r="C18" s="168"/>
      <c r="D18" s="82"/>
      <c r="E18" s="85" t="s">
        <v>49</v>
      </c>
      <c r="F18" s="55"/>
      <c r="G18" s="56"/>
      <c r="H18" s="74"/>
      <c r="I18" s="75"/>
      <c r="J18" s="75"/>
      <c r="K18" s="76"/>
      <c r="L18" s="9"/>
      <c r="M18" s="159" t="s">
        <v>52</v>
      </c>
      <c r="N18" s="14" t="s">
        <v>0</v>
      </c>
      <c r="O18" s="12" t="s">
        <v>1</v>
      </c>
      <c r="P18" s="39" t="str">
        <f>CONCATENATE(E10,"/",E11)</f>
        <v xml:space="preserve"> / </v>
      </c>
      <c r="Q18" s="40" t="str">
        <f>CONCATENATE(E28,"/",E29)</f>
        <v>/</v>
      </c>
      <c r="R18" s="151" t="str">
        <f>'zapisy k stolom'!N5</f>
        <v xml:space="preserve"> </v>
      </c>
      <c r="S18" s="152" t="str">
        <f>'zapisy k stolom'!N8</f>
        <v xml:space="preserve"> </v>
      </c>
      <c r="T18" s="151" t="str">
        <f>'zapisy k stolom'!O5</f>
        <v xml:space="preserve"> </v>
      </c>
      <c r="U18" s="152" t="str">
        <f>'zapisy k stolom'!O8</f>
        <v xml:space="preserve"> </v>
      </c>
      <c r="V18" s="151" t="str">
        <f>'zapisy k stolom'!P5</f>
        <v xml:space="preserve"> </v>
      </c>
      <c r="W18" s="152" t="str">
        <f>'zapisy k stolom'!P8</f>
        <v xml:space="preserve"> </v>
      </c>
      <c r="X18" s="151" t="str">
        <f>'zapisy k stolom'!Q5</f>
        <v xml:space="preserve"> </v>
      </c>
      <c r="Y18" s="152" t="str">
        <f>'zapisy k stolom'!Q8</f>
        <v xml:space="preserve"> </v>
      </c>
      <c r="Z18" s="151" t="str">
        <f>'zapisy k stolom'!R5</f>
        <v xml:space="preserve"> </v>
      </c>
      <c r="AA18" s="153" t="str">
        <f>'zapisy k stolom'!R8</f>
        <v xml:space="preserve"> </v>
      </c>
      <c r="AB18" s="20">
        <f>IF(AF18="wo",3,IF(AF18="ow",0,SUM(AW18:BA18)))</f>
        <v>0</v>
      </c>
      <c r="AC18" s="28">
        <f>IF(AF18="wo",0,IF(AF18="ow",3,SUM(BC18:BG18)))</f>
        <v>0</v>
      </c>
      <c r="AD18" s="30">
        <f>IF(AB18=3,1,0)</f>
        <v>0</v>
      </c>
      <c r="AE18" s="31">
        <f>IF(AC18=3,1,0)</f>
        <v>0</v>
      </c>
      <c r="AF18" s="169"/>
      <c r="AU18" s="1">
        <f t="shared" si="4"/>
        <v>0</v>
      </c>
      <c r="AW18" s="157">
        <f t="shared" si="5"/>
        <v>0</v>
      </c>
      <c r="AX18" s="157">
        <f t="shared" si="6"/>
        <v>0</v>
      </c>
      <c r="AY18" s="157">
        <f t="shared" si="7"/>
        <v>0</v>
      </c>
      <c r="AZ18" s="157">
        <f t="shared" si="8"/>
        <v>0</v>
      </c>
      <c r="BA18" s="157">
        <f t="shared" si="9"/>
        <v>0</v>
      </c>
      <c r="BC18" s="1">
        <f t="shared" si="10"/>
        <v>0</v>
      </c>
      <c r="BD18" s="1">
        <f t="shared" si="11"/>
        <v>0</v>
      </c>
      <c r="BE18" s="1">
        <f t="shared" si="12"/>
        <v>0</v>
      </c>
      <c r="BF18" s="1">
        <f t="shared" si="13"/>
        <v>0</v>
      </c>
      <c r="BG18" s="1">
        <f t="shared" si="14"/>
        <v>0</v>
      </c>
      <c r="BJ18" s="15" t="s">
        <v>3</v>
      </c>
      <c r="BK18" s="11" t="s">
        <v>7</v>
      </c>
    </row>
    <row r="19" spans="1:63" ht="21" thickBot="1">
      <c r="A19" s="161" t="str">
        <f t="shared" si="1"/>
        <v>A - Y</v>
      </c>
      <c r="C19" s="10"/>
      <c r="D19" s="60"/>
      <c r="E19" s="5" t="s">
        <v>49</v>
      </c>
      <c r="F19" s="45"/>
      <c r="G19" s="45"/>
      <c r="H19" s="5"/>
      <c r="I19" s="5"/>
      <c r="J19" s="5"/>
      <c r="K19" s="38"/>
      <c r="L19" s="9"/>
      <c r="M19" s="229">
        <v>2</v>
      </c>
      <c r="N19" s="14" t="str">
        <f>IF($C$3="a",BJ21,BK21)</f>
        <v>A</v>
      </c>
      <c r="O19" s="12" t="str">
        <f>IF($C$21="x",BK21,BJ21)</f>
        <v>Y</v>
      </c>
      <c r="P19" s="39" t="str">
        <f>IF(AND(VLOOKUP(N19,$B$15:$E$18,2,0)&gt;1,VLOOKUP(N19,$B$15:$E$18,2,0)&lt;3),VLOOKUP(N19,$B$15:$E$18,4,0),VLOOKUP(N19,$D$6:$E$9,2,0))</f>
        <v xml:space="preserve"> </v>
      </c>
      <c r="Q19" s="39" t="str">
        <f>IF(AND(VLOOKUP(O19,$B$33:$E$36,2,0)&gt;1,VLOOKUP(O19,$B$33:$E$36,2,0)&lt;3),VLOOKUP(O19,$B$33:$E$36,4,0),VLOOKUP(O19,$D$24:$E$27,2,0))</f>
        <v xml:space="preserve"> </v>
      </c>
      <c r="R19" s="151" t="str">
        <f>'zapisy k stolom'!N66</f>
        <v xml:space="preserve"> </v>
      </c>
      <c r="S19" s="152" t="str">
        <f>'zapisy k stolom'!N69</f>
        <v xml:space="preserve"> </v>
      </c>
      <c r="T19" s="151" t="str">
        <f>'zapisy k stolom'!O66</f>
        <v xml:space="preserve"> </v>
      </c>
      <c r="U19" s="152" t="str">
        <f>'zapisy k stolom'!O69</f>
        <v xml:space="preserve"> </v>
      </c>
      <c r="V19" s="151" t="str">
        <f>'zapisy k stolom'!P66</f>
        <v xml:space="preserve"> </v>
      </c>
      <c r="W19" s="152" t="str">
        <f>'zapisy k stolom'!P69</f>
        <v xml:space="preserve"> </v>
      </c>
      <c r="X19" s="151" t="str">
        <f>'zapisy k stolom'!Q66</f>
        <v xml:space="preserve"> </v>
      </c>
      <c r="Y19" s="152" t="str">
        <f>'zapisy k stolom'!Q69</f>
        <v xml:space="preserve"> </v>
      </c>
      <c r="Z19" s="151" t="str">
        <f>'zapisy k stolom'!R66</f>
        <v xml:space="preserve"> </v>
      </c>
      <c r="AA19" s="153" t="str">
        <f>'zapisy k stolom'!R69</f>
        <v xml:space="preserve"> </v>
      </c>
      <c r="AB19" s="20">
        <f>IF(AF19="wo",3,IF(AF19="ow",0,SUM(AW19:BA19)))</f>
        <v>0</v>
      </c>
      <c r="AC19" s="21">
        <f>IF(AF19="wo",0,IF(AF19="ow",3,SUM(BC19:BG19)))</f>
        <v>0</v>
      </c>
      <c r="AD19" s="30">
        <f>IF(AB19=3,1,0)</f>
        <v>0</v>
      </c>
      <c r="AE19" s="31">
        <f t="shared" si="2"/>
        <v>0</v>
      </c>
      <c r="AF19" s="169"/>
      <c r="AU19" s="1">
        <f t="shared" si="4"/>
        <v>0</v>
      </c>
      <c r="AW19" s="157">
        <f t="shared" si="5"/>
        <v>0</v>
      </c>
      <c r="AX19" s="157">
        <f t="shared" si="6"/>
        <v>0</v>
      </c>
      <c r="AY19" s="157">
        <f t="shared" si="7"/>
        <v>0</v>
      </c>
      <c r="AZ19" s="157">
        <f t="shared" si="8"/>
        <v>0</v>
      </c>
      <c r="BA19" s="157">
        <f t="shared" si="9"/>
        <v>0</v>
      </c>
      <c r="BC19" s="1">
        <f t="shared" si="10"/>
        <v>0</v>
      </c>
      <c r="BD19" s="1">
        <f t="shared" si="11"/>
        <v>0</v>
      </c>
      <c r="BE19" s="1">
        <f t="shared" si="12"/>
        <v>0</v>
      </c>
      <c r="BF19" s="1">
        <f t="shared" si="13"/>
        <v>0</v>
      </c>
      <c r="BG19" s="1">
        <f t="shared" si="14"/>
        <v>0</v>
      </c>
      <c r="BJ19" s="15"/>
      <c r="BK19" s="11"/>
    </row>
    <row r="20" spans="1:63" ht="21" thickBot="1">
      <c r="A20" s="161" t="str">
        <f t="shared" si="1"/>
        <v>B - X</v>
      </c>
      <c r="C20" s="7"/>
      <c r="D20" s="59"/>
      <c r="E20" s="9" t="s">
        <v>49</v>
      </c>
      <c r="F20" s="8"/>
      <c r="G20" s="8"/>
      <c r="H20" s="9"/>
      <c r="I20" s="9"/>
      <c r="J20" s="9"/>
      <c r="K20" s="36"/>
      <c r="L20" s="9"/>
      <c r="M20" s="230"/>
      <c r="N20" s="15" t="str">
        <f>IF($C$3="a",BJ22,BK22)</f>
        <v>B</v>
      </c>
      <c r="O20" s="11" t="str">
        <f>IF($C$21="x",BK22,BJ22)</f>
        <v>X</v>
      </c>
      <c r="P20" s="41" t="str">
        <f>IF(AND(VLOOKUP(N20,$B$15:$E$18,2,0)&gt;1,VLOOKUP(N20,$B$15:$E$18,2,0)&lt;3),VLOOKUP(N20,$B$15:$E$18,4,0),VLOOKUP(N20,$D$6:$E$9,2,0))</f>
        <v xml:space="preserve"> </v>
      </c>
      <c r="Q20" s="41" t="str">
        <f>IF(AND(VLOOKUP(O20,$B$33:$E$36,2,0)&gt;1,VLOOKUP(O20,$B$33:$E$36,2,0)&lt;3),VLOOKUP(O20,$B$33:$E$36,4,0),VLOOKUP(O20,$D$24:$E$27,2,0))</f>
        <v xml:space="preserve"> </v>
      </c>
      <c r="R20" s="154" t="str">
        <f>'zapisy k stolom'!N86</f>
        <v xml:space="preserve"> </v>
      </c>
      <c r="S20" s="155" t="str">
        <f>'zapisy k stolom'!N89</f>
        <v xml:space="preserve"> </v>
      </c>
      <c r="T20" s="154" t="str">
        <f>'zapisy k stolom'!O86</f>
        <v xml:space="preserve"> </v>
      </c>
      <c r="U20" s="155" t="str">
        <f>'zapisy k stolom'!O89</f>
        <v xml:space="preserve"> </v>
      </c>
      <c r="V20" s="154" t="str">
        <f>'zapisy k stolom'!P86</f>
        <v xml:space="preserve"> </v>
      </c>
      <c r="W20" s="155" t="str">
        <f>'zapisy k stolom'!P89</f>
        <v xml:space="preserve"> </v>
      </c>
      <c r="X20" s="154" t="str">
        <f>'zapisy k stolom'!Q86</f>
        <v xml:space="preserve"> </v>
      </c>
      <c r="Y20" s="155" t="str">
        <f>'zapisy k stolom'!Q89</f>
        <v xml:space="preserve"> </v>
      </c>
      <c r="Z20" s="154" t="str">
        <f>'zapisy k stolom'!R86</f>
        <v xml:space="preserve"> </v>
      </c>
      <c r="AA20" s="156" t="str">
        <f>'zapisy k stolom'!R89</f>
        <v xml:space="preserve"> </v>
      </c>
      <c r="AB20" s="26">
        <f>IF(AF20="wo",3,IF(AF20="ow",0,SUM(AW20:BA20)))</f>
        <v>0</v>
      </c>
      <c r="AC20" s="27">
        <f>IF(AF20="wo",0,IF(AF20="ow",3,SUM(BC20:BG20)))</f>
        <v>0</v>
      </c>
      <c r="AD20" s="32">
        <f>IF(AB20=3,1,0)</f>
        <v>0</v>
      </c>
      <c r="AE20" s="33">
        <f t="shared" si="2"/>
        <v>0</v>
      </c>
      <c r="AF20" s="169"/>
      <c r="AU20" s="1">
        <f t="shared" si="4"/>
        <v>0</v>
      </c>
      <c r="AW20" s="157">
        <f t="shared" si="5"/>
        <v>0</v>
      </c>
      <c r="AX20" s="157">
        <f t="shared" si="6"/>
        <v>0</v>
      </c>
      <c r="AY20" s="157">
        <f t="shared" si="7"/>
        <v>0</v>
      </c>
      <c r="AZ20" s="157">
        <f t="shared" si="8"/>
        <v>0</v>
      </c>
      <c r="BA20" s="157">
        <f t="shared" si="9"/>
        <v>0</v>
      </c>
      <c r="BC20" s="1">
        <f t="shared" si="10"/>
        <v>0</v>
      </c>
      <c r="BD20" s="1">
        <f t="shared" si="11"/>
        <v>0</v>
      </c>
      <c r="BE20" s="1">
        <f t="shared" si="12"/>
        <v>0</v>
      </c>
      <c r="BF20" s="1">
        <f t="shared" si="13"/>
        <v>0</v>
      </c>
      <c r="BG20" s="1">
        <f t="shared" si="14"/>
        <v>0</v>
      </c>
      <c r="BJ20" s="16"/>
      <c r="BK20" s="13"/>
    </row>
    <row r="21" spans="1:63">
      <c r="C21" s="167" t="s">
        <v>6</v>
      </c>
      <c r="D21" s="188" t="s">
        <v>29</v>
      </c>
      <c r="E21" s="189"/>
      <c r="F21" s="189"/>
      <c r="G21" s="190"/>
      <c r="H21" s="6"/>
      <c r="I21" s="4"/>
      <c r="J21" s="4"/>
      <c r="K21" s="35"/>
      <c r="L21" s="9"/>
      <c r="M21" s="9"/>
      <c r="N21" s="8"/>
      <c r="O21" s="8"/>
      <c r="P21" s="9"/>
      <c r="Q21" s="9"/>
      <c r="R21" s="57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169"/>
      <c r="AU21" s="1">
        <f t="shared" si="4"/>
        <v>0</v>
      </c>
      <c r="AW21" s="157">
        <f t="shared" si="5"/>
        <v>0</v>
      </c>
      <c r="AX21" s="157">
        <f t="shared" si="6"/>
        <v>0</v>
      </c>
      <c r="AY21" s="157">
        <f t="shared" si="7"/>
        <v>0</v>
      </c>
      <c r="AZ21" s="157">
        <f t="shared" si="8"/>
        <v>0</v>
      </c>
      <c r="BA21" s="157">
        <f t="shared" si="9"/>
        <v>0</v>
      </c>
      <c r="BC21" s="1">
        <f t="shared" si="10"/>
        <v>0</v>
      </c>
      <c r="BD21" s="1">
        <f t="shared" si="11"/>
        <v>0</v>
      </c>
      <c r="BE21" s="1">
        <f t="shared" si="12"/>
        <v>0</v>
      </c>
      <c r="BF21" s="1">
        <f t="shared" si="13"/>
        <v>0</v>
      </c>
      <c r="BG21" s="1">
        <f t="shared" si="14"/>
        <v>0</v>
      </c>
      <c r="BJ21" s="12" t="s">
        <v>2</v>
      </c>
      <c r="BK21" s="12" t="s">
        <v>7</v>
      </c>
    </row>
    <row r="22" spans="1:63" ht="21" thickBot="1">
      <c r="C22" s="7"/>
      <c r="D22" s="191"/>
      <c r="E22" s="192"/>
      <c r="F22" s="192"/>
      <c r="G22" s="193"/>
      <c r="H22" s="185" t="s">
        <v>34</v>
      </c>
      <c r="I22" s="186"/>
      <c r="J22" s="186"/>
      <c r="K22" s="187"/>
      <c r="L22" s="9"/>
      <c r="M22" s="9"/>
      <c r="N22" s="8"/>
      <c r="O22" s="8"/>
      <c r="P22" s="9"/>
      <c r="Q22" s="9"/>
      <c r="R22" s="57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169"/>
      <c r="AU22" s="1">
        <f t="shared" si="4"/>
        <v>0</v>
      </c>
      <c r="AW22" s="157">
        <f t="shared" si="5"/>
        <v>0</v>
      </c>
      <c r="AX22" s="157">
        <f t="shared" si="6"/>
        <v>0</v>
      </c>
      <c r="AY22" s="157">
        <f t="shared" si="7"/>
        <v>0</v>
      </c>
      <c r="AZ22" s="157">
        <f t="shared" si="8"/>
        <v>0</v>
      </c>
      <c r="BA22" s="157">
        <f t="shared" si="9"/>
        <v>0</v>
      </c>
      <c r="BC22" s="1">
        <f t="shared" si="10"/>
        <v>0</v>
      </c>
      <c r="BD22" s="1">
        <f t="shared" si="11"/>
        <v>0</v>
      </c>
      <c r="BE22" s="1">
        <f t="shared" si="12"/>
        <v>0</v>
      </c>
      <c r="BF22" s="1">
        <f t="shared" si="13"/>
        <v>0</v>
      </c>
      <c r="BG22" s="1">
        <f t="shared" si="14"/>
        <v>0</v>
      </c>
      <c r="BJ22" s="11" t="s">
        <v>3</v>
      </c>
      <c r="BK22" s="11" t="s">
        <v>6</v>
      </c>
    </row>
    <row r="23" spans="1:63" ht="21" thickBot="1">
      <c r="C23" s="7"/>
      <c r="D23" s="133"/>
      <c r="E23" s="9" t="s">
        <v>24</v>
      </c>
      <c r="F23" s="8" t="s">
        <v>25</v>
      </c>
      <c r="G23" s="37" t="s">
        <v>26</v>
      </c>
      <c r="H23" s="7" t="s">
        <v>31</v>
      </c>
      <c r="I23" s="9" t="s">
        <v>32</v>
      </c>
      <c r="J23" s="9" t="s">
        <v>32</v>
      </c>
      <c r="K23" s="36" t="s">
        <v>33</v>
      </c>
      <c r="L23" s="9"/>
      <c r="M23" s="9"/>
      <c r="N23" s="8"/>
      <c r="O23" s="8"/>
      <c r="P23" s="9"/>
      <c r="Q23" s="9"/>
      <c r="R23" s="57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169"/>
      <c r="AU23" s="1">
        <f t="shared" si="4"/>
        <v>0</v>
      </c>
      <c r="AW23" s="157">
        <f t="shared" si="5"/>
        <v>0</v>
      </c>
      <c r="AX23" s="157">
        <f t="shared" si="6"/>
        <v>0</v>
      </c>
      <c r="AY23" s="157">
        <f t="shared" si="7"/>
        <v>0</v>
      </c>
      <c r="AZ23" s="157">
        <f t="shared" si="8"/>
        <v>0</v>
      </c>
      <c r="BA23" s="157">
        <f t="shared" si="9"/>
        <v>0</v>
      </c>
      <c r="BC23" s="1">
        <f t="shared" si="10"/>
        <v>0</v>
      </c>
      <c r="BD23" s="1">
        <f t="shared" si="11"/>
        <v>0</v>
      </c>
      <c r="BE23" s="1">
        <f t="shared" si="12"/>
        <v>0</v>
      </c>
      <c r="BF23" s="1">
        <f t="shared" si="13"/>
        <v>0</v>
      </c>
      <c r="BG23" s="1">
        <f t="shared" si="14"/>
        <v>0</v>
      </c>
      <c r="BJ23" s="11"/>
      <c r="BK23" s="11"/>
    </row>
    <row r="24" spans="1:63" ht="21" thickBot="1">
      <c r="B24" s="162" t="str">
        <f>D24</f>
        <v>X</v>
      </c>
      <c r="C24" s="7"/>
      <c r="D24" s="80" t="str">
        <f>IF(C21="x","X","A")</f>
        <v>X</v>
      </c>
      <c r="E24" s="62" t="s">
        <v>49</v>
      </c>
      <c r="F24" s="18">
        <f>N82</f>
        <v>0</v>
      </c>
      <c r="G24" s="19">
        <f>O82</f>
        <v>0</v>
      </c>
      <c r="H24" s="68"/>
      <c r="I24" s="69"/>
      <c r="J24" s="69"/>
      <c r="K24" s="70"/>
      <c r="L24" s="9"/>
      <c r="M24" s="9"/>
      <c r="N24" s="8"/>
      <c r="O24" s="8"/>
      <c r="P24" s="9"/>
      <c r="Q24" s="9"/>
      <c r="R24" s="57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169"/>
      <c r="AU24" s="1">
        <f t="shared" si="4"/>
        <v>0</v>
      </c>
      <c r="AW24" s="157">
        <f t="shared" si="5"/>
        <v>0</v>
      </c>
      <c r="AX24" s="157">
        <f t="shared" si="6"/>
        <v>0</v>
      </c>
      <c r="AY24" s="157">
        <f t="shared" si="7"/>
        <v>0</v>
      </c>
      <c r="AZ24" s="157">
        <f t="shared" si="8"/>
        <v>0</v>
      </c>
      <c r="BA24" s="157">
        <f t="shared" si="9"/>
        <v>0</v>
      </c>
      <c r="BC24" s="1">
        <f t="shared" si="10"/>
        <v>0</v>
      </c>
      <c r="BD24" s="1">
        <f t="shared" si="11"/>
        <v>0</v>
      </c>
      <c r="BE24" s="1">
        <f t="shared" si="12"/>
        <v>0</v>
      </c>
      <c r="BF24" s="1">
        <f t="shared" si="13"/>
        <v>0</v>
      </c>
      <c r="BG24" s="1">
        <f t="shared" si="14"/>
        <v>0</v>
      </c>
      <c r="BJ24" s="13"/>
      <c r="BK24" s="13"/>
    </row>
    <row r="25" spans="1:63">
      <c r="B25" s="162" t="str">
        <f>D25</f>
        <v>Y</v>
      </c>
      <c r="C25" s="7"/>
      <c r="D25" s="81" t="str">
        <f>IF(C21="x","Y","B")</f>
        <v>Y</v>
      </c>
      <c r="E25" s="63" t="s">
        <v>49</v>
      </c>
      <c r="F25" s="24">
        <f>N83</f>
        <v>0</v>
      </c>
      <c r="G25" s="25">
        <f>O83</f>
        <v>0</v>
      </c>
      <c r="H25" s="71"/>
      <c r="I25" s="72"/>
      <c r="J25" s="72"/>
      <c r="K25" s="73"/>
      <c r="L25" s="9"/>
      <c r="M25" s="9"/>
      <c r="N25" s="8"/>
      <c r="O25" s="8"/>
      <c r="P25" s="9"/>
      <c r="Q25" s="9"/>
      <c r="R25" s="57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169"/>
      <c r="AU25" s="1">
        <f t="shared" si="4"/>
        <v>0</v>
      </c>
      <c r="AW25" s="157">
        <f t="shared" si="5"/>
        <v>0</v>
      </c>
      <c r="AX25" s="157">
        <f t="shared" si="6"/>
        <v>0</v>
      </c>
      <c r="AY25" s="157">
        <f t="shared" si="7"/>
        <v>0</v>
      </c>
      <c r="AZ25" s="157">
        <f t="shared" si="8"/>
        <v>0</v>
      </c>
      <c r="BA25" s="157">
        <f t="shared" si="9"/>
        <v>0</v>
      </c>
      <c r="BC25" s="1">
        <f t="shared" si="10"/>
        <v>0</v>
      </c>
      <c r="BD25" s="1">
        <f t="shared" si="11"/>
        <v>0</v>
      </c>
      <c r="BE25" s="1">
        <f t="shared" si="12"/>
        <v>0</v>
      </c>
      <c r="BF25" s="1">
        <f t="shared" si="13"/>
        <v>0</v>
      </c>
      <c r="BG25" s="1">
        <f t="shared" si="14"/>
        <v>0</v>
      </c>
      <c r="BJ25" s="12"/>
      <c r="BK25" s="12"/>
    </row>
    <row r="26" spans="1:63">
      <c r="B26" s="162">
        <f>D26</f>
        <v>0</v>
      </c>
      <c r="C26" s="7"/>
      <c r="D26" s="81"/>
      <c r="E26" s="63"/>
      <c r="F26" s="24"/>
      <c r="G26" s="25"/>
      <c r="H26" s="71"/>
      <c r="I26" s="72"/>
      <c r="J26" s="72"/>
      <c r="K26" s="73"/>
      <c r="L26" s="9"/>
      <c r="M26" s="9"/>
      <c r="N26" s="8"/>
      <c r="O26" s="8"/>
      <c r="P26" s="9"/>
      <c r="Q26" s="9"/>
      <c r="R26" s="57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169"/>
      <c r="AU26" s="1">
        <f t="shared" si="4"/>
        <v>0</v>
      </c>
      <c r="AW26" s="157">
        <f t="shared" si="5"/>
        <v>0</v>
      </c>
      <c r="AX26" s="157">
        <f t="shared" si="6"/>
        <v>0</v>
      </c>
      <c r="AY26" s="157">
        <f t="shared" si="7"/>
        <v>0</v>
      </c>
      <c r="AZ26" s="157">
        <f t="shared" si="8"/>
        <v>0</v>
      </c>
      <c r="BA26" s="157">
        <f t="shared" si="9"/>
        <v>0</v>
      </c>
      <c r="BC26" s="1">
        <f t="shared" si="10"/>
        <v>0</v>
      </c>
      <c r="BD26" s="1">
        <f t="shared" si="11"/>
        <v>0</v>
      </c>
      <c r="BE26" s="1">
        <f t="shared" si="12"/>
        <v>0</v>
      </c>
      <c r="BF26" s="1">
        <f t="shared" si="13"/>
        <v>0</v>
      </c>
      <c r="BG26" s="1">
        <f t="shared" si="14"/>
        <v>0</v>
      </c>
      <c r="BJ26" s="11"/>
      <c r="BK26" s="11"/>
    </row>
    <row r="27" spans="1:63" ht="21" thickBot="1">
      <c r="B27" s="162">
        <f>D27</f>
        <v>0</v>
      </c>
      <c r="C27" s="7"/>
      <c r="D27" s="82"/>
      <c r="E27" s="64"/>
      <c r="F27" s="22"/>
      <c r="G27" s="23"/>
      <c r="H27" s="71"/>
      <c r="I27" s="72"/>
      <c r="J27" s="72"/>
      <c r="K27" s="73"/>
      <c r="L27" s="9"/>
      <c r="M27" s="9"/>
      <c r="N27" s="8"/>
      <c r="O27" s="8"/>
      <c r="P27" s="9"/>
      <c r="Q27" s="9"/>
      <c r="R27" s="57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169"/>
      <c r="AU27" s="1">
        <f t="shared" si="4"/>
        <v>0</v>
      </c>
      <c r="AW27" s="157">
        <f t="shared" si="5"/>
        <v>0</v>
      </c>
      <c r="AX27" s="157">
        <f t="shared" si="6"/>
        <v>0</v>
      </c>
      <c r="AY27" s="157">
        <f t="shared" si="7"/>
        <v>0</v>
      </c>
      <c r="AZ27" s="157">
        <f t="shared" si="8"/>
        <v>0</v>
      </c>
      <c r="BA27" s="157">
        <f t="shared" si="9"/>
        <v>0</v>
      </c>
      <c r="BC27" s="1">
        <f t="shared" si="10"/>
        <v>0</v>
      </c>
      <c r="BD27" s="1">
        <f t="shared" si="11"/>
        <v>0</v>
      </c>
      <c r="BE27" s="1">
        <f t="shared" si="12"/>
        <v>0</v>
      </c>
      <c r="BF27" s="1">
        <f t="shared" si="13"/>
        <v>0</v>
      </c>
      <c r="BG27" s="1">
        <f t="shared" si="14"/>
        <v>0</v>
      </c>
      <c r="BJ27" s="11"/>
      <c r="BK27" s="11"/>
    </row>
    <row r="28" spans="1:63" ht="21" thickBot="1">
      <c r="C28" s="7"/>
      <c r="D28" s="194" t="s">
        <v>30</v>
      </c>
      <c r="E28" s="62"/>
      <c r="F28" s="196">
        <f>IF(AND(AD18=0,AE18=0),0,IF(AD18=1,0,1))</f>
        <v>0</v>
      </c>
      <c r="G28" s="198">
        <f>IF(AND(AE18=0,AD18=0),0,IF(AE18=1,0,1))</f>
        <v>0</v>
      </c>
      <c r="H28" s="77"/>
      <c r="I28" s="72"/>
      <c r="J28" s="72"/>
      <c r="K28" s="73"/>
      <c r="L28" s="9"/>
      <c r="M28" s="9"/>
      <c r="N28" s="8"/>
      <c r="O28" s="8"/>
      <c r="P28" s="9"/>
      <c r="Q28" s="9"/>
      <c r="R28" s="57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169"/>
      <c r="AU28" s="1">
        <f t="shared" si="4"/>
        <v>0</v>
      </c>
      <c r="AW28" s="157">
        <f t="shared" si="5"/>
        <v>0</v>
      </c>
      <c r="AX28" s="157">
        <f t="shared" si="6"/>
        <v>0</v>
      </c>
      <c r="AY28" s="157">
        <f t="shared" si="7"/>
        <v>0</v>
      </c>
      <c r="AZ28" s="157">
        <f t="shared" si="8"/>
        <v>0</v>
      </c>
      <c r="BA28" s="157">
        <f t="shared" si="9"/>
        <v>0</v>
      </c>
      <c r="BC28" s="1">
        <f t="shared" si="10"/>
        <v>0</v>
      </c>
      <c r="BD28" s="1">
        <f t="shared" si="11"/>
        <v>0</v>
      </c>
      <c r="BE28" s="1">
        <f t="shared" si="12"/>
        <v>0</v>
      </c>
      <c r="BF28" s="1">
        <f t="shared" si="13"/>
        <v>0</v>
      </c>
      <c r="BG28" s="1">
        <f t="shared" si="14"/>
        <v>0</v>
      </c>
      <c r="BJ28" s="13"/>
      <c r="BK28" s="13"/>
    </row>
    <row r="29" spans="1:63" ht="21" thickBot="1">
      <c r="C29" s="7"/>
      <c r="D29" s="195"/>
      <c r="E29" s="64"/>
      <c r="F29" s="197"/>
      <c r="G29" s="199"/>
      <c r="H29" s="77"/>
      <c r="I29" s="72"/>
      <c r="J29" s="72"/>
      <c r="K29" s="73"/>
      <c r="L29" s="9"/>
      <c r="M29" s="9"/>
      <c r="N29" s="8"/>
      <c r="O29" s="8"/>
      <c r="P29" s="9"/>
      <c r="Q29" s="9"/>
      <c r="R29" s="57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169"/>
      <c r="AU29" s="1">
        <f t="shared" si="4"/>
        <v>0</v>
      </c>
      <c r="AW29" s="157">
        <f t="shared" si="5"/>
        <v>0</v>
      </c>
      <c r="AX29" s="157">
        <f t="shared" si="6"/>
        <v>0</v>
      </c>
      <c r="AY29" s="157">
        <f t="shared" si="7"/>
        <v>0</v>
      </c>
      <c r="AZ29" s="157">
        <f t="shared" si="8"/>
        <v>0</v>
      </c>
      <c r="BA29" s="157">
        <f t="shared" si="9"/>
        <v>0</v>
      </c>
      <c r="BC29" s="1">
        <f t="shared" si="10"/>
        <v>0</v>
      </c>
      <c r="BD29" s="1">
        <f t="shared" si="11"/>
        <v>0</v>
      </c>
      <c r="BE29" s="1">
        <f t="shared" si="12"/>
        <v>0</v>
      </c>
      <c r="BF29" s="1">
        <f t="shared" si="13"/>
        <v>0</v>
      </c>
      <c r="BG29" s="1">
        <f t="shared" si="14"/>
        <v>0</v>
      </c>
      <c r="BJ29" s="12"/>
      <c r="BK29" s="12"/>
    </row>
    <row r="30" spans="1:63">
      <c r="C30" s="7"/>
      <c r="D30" s="194"/>
      <c r="E30" s="62"/>
      <c r="F30" s="196"/>
      <c r="G30" s="198"/>
      <c r="H30" s="77"/>
      <c r="I30" s="72"/>
      <c r="J30" s="72"/>
      <c r="K30" s="73"/>
      <c r="L30" s="9"/>
      <c r="M30" s="9"/>
      <c r="N30" s="8"/>
      <c r="O30" s="8"/>
      <c r="P30" s="9"/>
      <c r="Q30" s="9"/>
      <c r="R30" s="57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169"/>
      <c r="AU30" s="1">
        <f t="shared" si="4"/>
        <v>0</v>
      </c>
      <c r="AW30" s="157">
        <f t="shared" si="5"/>
        <v>0</v>
      </c>
      <c r="AX30" s="157">
        <f t="shared" si="6"/>
        <v>0</v>
      </c>
      <c r="AY30" s="157">
        <f t="shared" si="7"/>
        <v>0</v>
      </c>
      <c r="AZ30" s="157">
        <f t="shared" si="8"/>
        <v>0</v>
      </c>
      <c r="BA30" s="157">
        <f t="shared" si="9"/>
        <v>0</v>
      </c>
      <c r="BC30" s="1">
        <f t="shared" si="10"/>
        <v>0</v>
      </c>
      <c r="BD30" s="1">
        <f t="shared" si="11"/>
        <v>0</v>
      </c>
      <c r="BE30" s="1">
        <f t="shared" si="12"/>
        <v>0</v>
      </c>
      <c r="BF30" s="1">
        <f t="shared" si="13"/>
        <v>0</v>
      </c>
      <c r="BG30" s="1">
        <f t="shared" si="14"/>
        <v>0</v>
      </c>
      <c r="BJ30" s="11"/>
      <c r="BK30" s="11"/>
    </row>
    <row r="31" spans="1:63" ht="21" thickBot="1">
      <c r="C31" s="7"/>
      <c r="D31" s="195"/>
      <c r="E31" s="64" t="s">
        <v>49</v>
      </c>
      <c r="F31" s="197"/>
      <c r="G31" s="199"/>
      <c r="H31" s="78"/>
      <c r="I31" s="75"/>
      <c r="J31" s="75"/>
      <c r="K31" s="76"/>
      <c r="L31" s="9"/>
      <c r="M31" s="9"/>
      <c r="N31" s="8"/>
      <c r="O31" s="8"/>
      <c r="P31" s="9"/>
      <c r="Q31" s="9"/>
      <c r="R31" s="57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169"/>
      <c r="AU31" s="1">
        <f t="shared" si="4"/>
        <v>0</v>
      </c>
      <c r="AW31" s="157">
        <f t="shared" si="5"/>
        <v>0</v>
      </c>
      <c r="AX31" s="157">
        <f t="shared" si="6"/>
        <v>0</v>
      </c>
      <c r="AY31" s="157">
        <f t="shared" si="7"/>
        <v>0</v>
      </c>
      <c r="AZ31" s="157">
        <f t="shared" si="8"/>
        <v>0</v>
      </c>
      <c r="BA31" s="157">
        <f t="shared" si="9"/>
        <v>0</v>
      </c>
      <c r="BC31" s="1">
        <f t="shared" si="10"/>
        <v>0</v>
      </c>
      <c r="BD31" s="1">
        <f t="shared" si="11"/>
        <v>0</v>
      </c>
      <c r="BE31" s="1">
        <f t="shared" si="12"/>
        <v>0</v>
      </c>
      <c r="BF31" s="1">
        <f t="shared" si="13"/>
        <v>0</v>
      </c>
      <c r="BG31" s="1">
        <f t="shared" si="14"/>
        <v>0</v>
      </c>
      <c r="BJ31" s="11"/>
      <c r="BK31" s="11"/>
    </row>
    <row r="32" spans="1:63" ht="21" thickBot="1">
      <c r="C32" s="7" t="s">
        <v>35</v>
      </c>
      <c r="D32" s="7" t="s">
        <v>27</v>
      </c>
      <c r="E32" s="9"/>
      <c r="F32" s="8" t="s">
        <v>25</v>
      </c>
      <c r="G32" s="37" t="s">
        <v>26</v>
      </c>
      <c r="H32" s="7" t="s">
        <v>31</v>
      </c>
      <c r="I32" s="9" t="s">
        <v>32</v>
      </c>
      <c r="J32" s="9" t="s">
        <v>32</v>
      </c>
      <c r="K32" s="36" t="s">
        <v>33</v>
      </c>
      <c r="L32" s="9"/>
      <c r="M32" s="9"/>
      <c r="N32" s="8"/>
      <c r="O32" s="8"/>
      <c r="P32" s="9"/>
      <c r="Q32" s="9"/>
      <c r="R32" s="57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169"/>
      <c r="AU32" s="1">
        <f>SUM(AU16:AU31)</f>
        <v>0</v>
      </c>
      <c r="AW32" s="157">
        <f t="shared" si="5"/>
        <v>0</v>
      </c>
      <c r="AX32" s="157">
        <f t="shared" si="6"/>
        <v>0</v>
      </c>
      <c r="AY32" s="157">
        <f t="shared" si="7"/>
        <v>0</v>
      </c>
      <c r="AZ32" s="157">
        <f t="shared" si="8"/>
        <v>0</v>
      </c>
      <c r="BA32" s="157">
        <f t="shared" si="9"/>
        <v>0</v>
      </c>
      <c r="BC32" s="1">
        <f t="shared" si="10"/>
        <v>0</v>
      </c>
      <c r="BD32" s="1">
        <f t="shared" si="11"/>
        <v>0</v>
      </c>
      <c r="BE32" s="1">
        <f t="shared" si="12"/>
        <v>0</v>
      </c>
      <c r="BF32" s="1">
        <f t="shared" si="13"/>
        <v>0</v>
      </c>
      <c r="BG32" s="1">
        <f t="shared" si="14"/>
        <v>0</v>
      </c>
      <c r="BJ32" s="13"/>
      <c r="BK32" s="13"/>
    </row>
    <row r="33" spans="1:53">
      <c r="B33" s="162" t="str">
        <f>D33</f>
        <v>X</v>
      </c>
      <c r="C33" s="168"/>
      <c r="D33" s="80" t="str">
        <f>IF(C21="x","X","A")</f>
        <v>X</v>
      </c>
      <c r="E33" s="88" t="s">
        <v>49</v>
      </c>
      <c r="F33" s="18">
        <f>N86</f>
        <v>0</v>
      </c>
      <c r="G33" s="19">
        <f>O86</f>
        <v>0</v>
      </c>
      <c r="H33" s="68"/>
      <c r="I33" s="69"/>
      <c r="J33" s="69"/>
      <c r="K33" s="70"/>
      <c r="L33" s="9"/>
      <c r="M33" s="9"/>
      <c r="N33" s="8"/>
      <c r="O33" s="8"/>
      <c r="P33" s="9"/>
      <c r="Q33" s="9"/>
      <c r="R33" s="57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142"/>
    </row>
    <row r="34" spans="1:53">
      <c r="B34" s="162" t="str">
        <f>D34</f>
        <v>Y</v>
      </c>
      <c r="C34" s="168"/>
      <c r="D34" s="81" t="str">
        <f>IF(C21="x","Y","B")</f>
        <v>Y</v>
      </c>
      <c r="E34" s="84" t="s">
        <v>49</v>
      </c>
      <c r="F34" s="24">
        <f>N87</f>
        <v>0</v>
      </c>
      <c r="G34" s="25">
        <f>O87</f>
        <v>0</v>
      </c>
      <c r="H34" s="71"/>
      <c r="I34" s="72"/>
      <c r="J34" s="72"/>
      <c r="K34" s="73"/>
      <c r="L34" s="9"/>
      <c r="M34" s="9"/>
      <c r="N34" s="8"/>
      <c r="O34" s="8"/>
      <c r="P34" s="9"/>
      <c r="Q34" s="9"/>
      <c r="R34" s="57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142"/>
    </row>
    <row r="35" spans="1:53">
      <c r="B35" s="162">
        <f>D35</f>
        <v>0</v>
      </c>
      <c r="C35" s="168"/>
      <c r="D35" s="81"/>
      <c r="E35" s="84" t="s">
        <v>49</v>
      </c>
      <c r="F35" s="24"/>
      <c r="G35" s="25"/>
      <c r="H35" s="71"/>
      <c r="I35" s="72"/>
      <c r="J35" s="72"/>
      <c r="K35" s="73"/>
      <c r="L35" s="9"/>
      <c r="M35" s="9"/>
      <c r="N35" s="8"/>
      <c r="O35" s="8"/>
      <c r="P35" s="9"/>
      <c r="Q35" s="9"/>
      <c r="R35" s="57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142"/>
    </row>
    <row r="36" spans="1:53" ht="21" thickBot="1">
      <c r="B36" s="162">
        <f>D36</f>
        <v>0</v>
      </c>
      <c r="C36" s="168"/>
      <c r="D36" s="82"/>
      <c r="E36" s="85" t="s">
        <v>49</v>
      </c>
      <c r="F36" s="22"/>
      <c r="G36" s="23"/>
      <c r="H36" s="74"/>
      <c r="I36" s="75"/>
      <c r="J36" s="75"/>
      <c r="K36" s="76"/>
      <c r="L36" s="9"/>
      <c r="M36" s="9"/>
      <c r="N36" s="8"/>
      <c r="O36" s="8"/>
      <c r="P36" s="9"/>
      <c r="Q36" s="9"/>
      <c r="R36" s="57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142"/>
    </row>
    <row r="37" spans="1:53" ht="21" thickBot="1">
      <c r="C37" s="10"/>
      <c r="D37" s="134"/>
      <c r="E37" s="5" t="s">
        <v>49</v>
      </c>
      <c r="F37" s="45"/>
      <c r="G37" s="45"/>
      <c r="H37" s="5"/>
      <c r="I37" s="5"/>
      <c r="J37" s="5"/>
      <c r="K37" s="38"/>
      <c r="L37" s="9"/>
      <c r="M37" s="9"/>
      <c r="N37" s="8"/>
      <c r="O37" s="8"/>
      <c r="P37" s="9"/>
      <c r="Q37" s="9"/>
      <c r="R37" s="57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142"/>
    </row>
    <row r="38" spans="1:53">
      <c r="C38" s="7"/>
      <c r="D38" s="4"/>
      <c r="E38" s="9"/>
      <c r="F38" s="8"/>
      <c r="G38" s="8"/>
      <c r="H38" s="9"/>
      <c r="I38" s="9"/>
      <c r="J38" s="9"/>
      <c r="K38" s="9"/>
      <c r="L38" s="9"/>
      <c r="M38" s="9"/>
      <c r="N38" s="8"/>
      <c r="O38" s="8"/>
      <c r="P38" s="9"/>
      <c r="Q38" s="9"/>
      <c r="R38" s="57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142"/>
    </row>
    <row r="39" spans="1:53">
      <c r="C39" s="7"/>
      <c r="D39" s="135" t="s">
        <v>25</v>
      </c>
      <c r="E39" s="66"/>
      <c r="F39" s="8"/>
      <c r="G39" s="8"/>
      <c r="H39" s="9"/>
      <c r="I39" s="9"/>
      <c r="J39" s="9"/>
      <c r="K39" s="9"/>
      <c r="L39" s="9"/>
      <c r="M39" s="9"/>
      <c r="N39" s="8"/>
      <c r="O39" s="8"/>
      <c r="P39" s="9"/>
      <c r="Q39" s="9"/>
      <c r="R39" s="57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142"/>
    </row>
    <row r="40" spans="1:53">
      <c r="C40" s="7"/>
      <c r="D40" s="135" t="s">
        <v>43</v>
      </c>
      <c r="E40" s="67"/>
      <c r="F40" s="8"/>
      <c r="G40" s="8"/>
      <c r="H40" s="9"/>
      <c r="I40" s="9"/>
      <c r="J40" s="9"/>
      <c r="K40" s="9"/>
      <c r="L40" s="9"/>
      <c r="M40" s="9"/>
      <c r="N40" s="9"/>
      <c r="O40" s="8"/>
      <c r="P40" s="8"/>
      <c r="Q40" s="9"/>
      <c r="R40" s="57"/>
      <c r="S40" s="9"/>
      <c r="T40" s="9"/>
      <c r="U40" s="9"/>
      <c r="V40" s="57"/>
      <c r="W40" s="9"/>
      <c r="X40" s="9"/>
      <c r="Y40" s="9"/>
      <c r="Z40" s="9"/>
      <c r="AA40" s="9"/>
      <c r="AB40" s="9"/>
      <c r="AC40" s="9"/>
      <c r="AD40" s="9"/>
      <c r="AE40" s="9"/>
      <c r="AF40" s="142"/>
    </row>
    <row r="41" spans="1:53">
      <c r="C41" s="7"/>
      <c r="D41" s="135" t="s">
        <v>44</v>
      </c>
      <c r="E41" s="136"/>
      <c r="F41" s="8"/>
      <c r="G41" s="8"/>
      <c r="H41" s="9"/>
      <c r="I41" s="9"/>
      <c r="J41" s="9"/>
      <c r="K41" s="9"/>
      <c r="L41" s="9"/>
      <c r="M41" s="61" t="s">
        <v>48</v>
      </c>
      <c r="N41" s="57"/>
      <c r="O41" s="158"/>
      <c r="P41" s="57"/>
      <c r="Q41" s="9"/>
      <c r="R41" s="57"/>
      <c r="S41" s="57"/>
      <c r="T41" s="57"/>
      <c r="U41" s="57"/>
      <c r="V41" s="57"/>
      <c r="W41" s="57"/>
      <c r="X41" s="9"/>
      <c r="Y41" s="57"/>
      <c r="Z41" s="57"/>
      <c r="AA41" s="57"/>
      <c r="AB41" s="57"/>
      <c r="AC41" s="57"/>
      <c r="AD41" s="57"/>
      <c r="AE41" s="57"/>
      <c r="AF41" s="142"/>
    </row>
    <row r="42" spans="1:53">
      <c r="C42" s="7"/>
      <c r="D42" s="9"/>
      <c r="E42" s="9"/>
      <c r="F42" s="8"/>
      <c r="G42" s="8"/>
      <c r="H42" s="9"/>
      <c r="I42" s="9"/>
      <c r="J42" s="9"/>
      <c r="K42" s="9"/>
      <c r="L42" s="9"/>
      <c r="M42" s="9"/>
      <c r="N42" s="9"/>
      <c r="O42" s="8"/>
      <c r="P42" s="8"/>
      <c r="Q42" s="9"/>
      <c r="R42" s="57"/>
      <c r="S42" s="9"/>
      <c r="T42" s="9"/>
      <c r="U42" s="9"/>
      <c r="V42" s="57"/>
      <c r="W42" s="9"/>
      <c r="X42" s="9"/>
      <c r="Y42" s="9"/>
      <c r="Z42" s="9"/>
      <c r="AA42" s="9"/>
      <c r="AB42" s="9"/>
      <c r="AC42" s="9"/>
      <c r="AD42" s="9"/>
      <c r="AE42" s="9"/>
      <c r="AF42" s="142"/>
    </row>
    <row r="43" spans="1:53" ht="24.75" customHeight="1">
      <c r="C43" s="7"/>
      <c r="D43" s="9"/>
      <c r="E43" s="9"/>
      <c r="F43" s="8"/>
      <c r="G43" s="8"/>
      <c r="H43" s="9"/>
      <c r="I43" s="9"/>
      <c r="J43" s="9"/>
      <c r="K43" s="9"/>
      <c r="L43" s="9"/>
      <c r="M43" s="9"/>
      <c r="N43" s="8"/>
      <c r="O43" s="8"/>
      <c r="P43" s="9"/>
      <c r="Q43" s="9"/>
      <c r="R43" s="57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142"/>
    </row>
    <row r="44" spans="1:53">
      <c r="C44" s="7"/>
      <c r="D44" s="9"/>
      <c r="E44" s="9"/>
      <c r="F44" s="8"/>
      <c r="G44" s="8"/>
      <c r="H44" s="9"/>
      <c r="I44" s="9"/>
      <c r="J44" s="9"/>
      <c r="K44" s="9"/>
      <c r="L44" s="9"/>
      <c r="M44" s="9"/>
      <c r="N44" s="8"/>
      <c r="O44" s="8"/>
      <c r="P44" s="9"/>
      <c r="Q44" s="9"/>
      <c r="R44" s="57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142"/>
    </row>
    <row r="45" spans="1:53" s="3" customFormat="1" ht="21" thickBot="1">
      <c r="A45" s="163"/>
      <c r="B45" s="164"/>
      <c r="C45" s="170"/>
      <c r="D45" s="171"/>
      <c r="E45" s="171"/>
      <c r="F45" s="172"/>
      <c r="G45" s="172"/>
      <c r="H45" s="171"/>
      <c r="I45" s="171"/>
      <c r="J45" s="171"/>
      <c r="K45" s="171"/>
      <c r="L45" s="173" t="s">
        <v>45</v>
      </c>
      <c r="M45" s="5"/>
      <c r="N45" s="45"/>
      <c r="O45" s="45"/>
      <c r="P45" s="5"/>
      <c r="Q45" s="171" t="s">
        <v>46</v>
      </c>
      <c r="R45" s="171"/>
      <c r="S45" s="5"/>
      <c r="T45" s="5"/>
      <c r="U45" s="5"/>
      <c r="V45" s="5"/>
      <c r="W45" s="5"/>
      <c r="X45" s="171" t="s">
        <v>47</v>
      </c>
      <c r="Y45" s="5"/>
      <c r="Z45" s="5"/>
      <c r="AA45" s="5"/>
      <c r="AB45" s="5"/>
      <c r="AC45" s="5"/>
      <c r="AD45" s="5"/>
      <c r="AE45" s="5"/>
      <c r="AF45" s="174"/>
      <c r="AW45" s="50"/>
      <c r="AX45" s="50"/>
      <c r="AY45" s="50"/>
      <c r="AZ45" s="50"/>
      <c r="BA45" s="50"/>
    </row>
    <row r="46" spans="1:53" hidden="1">
      <c r="C46" s="9"/>
      <c r="D46" s="9"/>
      <c r="E46" s="9"/>
      <c r="F46" s="8"/>
      <c r="G46" s="8"/>
      <c r="H46" s="9"/>
      <c r="I46" s="9"/>
      <c r="J46" s="9"/>
      <c r="K46" s="9"/>
      <c r="L46" s="9"/>
    </row>
    <row r="47" spans="1:53" hidden="1">
      <c r="C47" s="9"/>
      <c r="D47" s="9"/>
      <c r="E47" s="9"/>
      <c r="F47" s="8"/>
      <c r="G47" s="8"/>
      <c r="H47" s="9"/>
      <c r="I47" s="9"/>
      <c r="J47" s="9"/>
      <c r="K47" s="9"/>
      <c r="L47" s="9"/>
    </row>
    <row r="48" spans="1:53" hidden="1">
      <c r="C48" s="9"/>
      <c r="D48" s="9"/>
      <c r="E48" s="9"/>
      <c r="F48" s="8"/>
      <c r="G48" s="8"/>
      <c r="H48" s="9"/>
      <c r="I48" s="9"/>
      <c r="J48" s="9"/>
      <c r="K48" s="9"/>
      <c r="L48" s="9"/>
    </row>
    <row r="49" spans="3:27" hidden="1">
      <c r="C49" s="9"/>
      <c r="D49" s="9"/>
      <c r="E49" s="9"/>
      <c r="F49" s="8"/>
      <c r="G49" s="8"/>
      <c r="H49" s="9"/>
      <c r="I49" s="9"/>
      <c r="J49" s="9"/>
      <c r="K49" s="9"/>
      <c r="L49" s="9"/>
    </row>
    <row r="50" spans="3:27" hidden="1">
      <c r="C50" s="9"/>
      <c r="D50" s="9"/>
      <c r="E50" s="9"/>
      <c r="F50" s="8"/>
      <c r="G50" s="8"/>
      <c r="H50" s="9"/>
      <c r="I50" s="9"/>
      <c r="J50" s="9"/>
      <c r="K50" s="9"/>
    </row>
    <row r="51" spans="3:27" hidden="1">
      <c r="C51" s="9"/>
      <c r="D51" s="9"/>
      <c r="E51" s="9"/>
      <c r="F51" s="8"/>
      <c r="G51" s="8"/>
      <c r="H51" s="9"/>
      <c r="I51" s="9"/>
      <c r="J51" s="9"/>
      <c r="K51" s="9"/>
    </row>
    <row r="52" spans="3:27" hidden="1">
      <c r="C52" s="9"/>
      <c r="D52" s="9"/>
      <c r="E52" s="9"/>
      <c r="F52" s="8"/>
      <c r="G52" s="8"/>
      <c r="H52" s="9"/>
      <c r="I52" s="9"/>
      <c r="J52" s="9"/>
      <c r="K52" s="9"/>
    </row>
    <row r="53" spans="3:27" hidden="1">
      <c r="C53" s="9"/>
      <c r="D53" s="9"/>
      <c r="E53" s="9"/>
      <c r="F53" s="8"/>
      <c r="G53" s="8"/>
      <c r="H53" s="9"/>
      <c r="I53" s="9"/>
      <c r="J53" s="9"/>
      <c r="K53" s="9"/>
      <c r="R53" s="9">
        <f t="shared" ref="R53:AA53" si="15">SUM(R16:R20)</f>
        <v>0</v>
      </c>
      <c r="S53" s="9">
        <f t="shared" si="15"/>
        <v>0</v>
      </c>
      <c r="T53" s="9">
        <f t="shared" si="15"/>
        <v>0</v>
      </c>
      <c r="U53" s="9">
        <f t="shared" si="15"/>
        <v>0</v>
      </c>
      <c r="V53" s="9">
        <f t="shared" si="15"/>
        <v>0</v>
      </c>
      <c r="W53" s="9">
        <f t="shared" si="15"/>
        <v>0</v>
      </c>
      <c r="X53" s="9">
        <f t="shared" si="15"/>
        <v>0</v>
      </c>
      <c r="Y53" s="9">
        <f t="shared" si="15"/>
        <v>0</v>
      </c>
      <c r="Z53" s="9">
        <f t="shared" si="15"/>
        <v>0</v>
      </c>
      <c r="AA53" s="9">
        <f t="shared" si="15"/>
        <v>0</v>
      </c>
    </row>
    <row r="54" spans="3:27" hidden="1">
      <c r="C54" s="9"/>
      <c r="D54" s="9"/>
      <c r="E54" s="9"/>
      <c r="F54" s="8"/>
      <c r="G54" s="8"/>
      <c r="H54" s="9"/>
      <c r="I54" s="9"/>
      <c r="J54" s="9"/>
      <c r="K54" s="9"/>
    </row>
    <row r="55" spans="3:27" hidden="1">
      <c r="C55" s="9"/>
      <c r="D55" s="9"/>
      <c r="E55" s="9"/>
      <c r="F55" s="8"/>
      <c r="G55" s="8"/>
      <c r="H55" s="9"/>
      <c r="I55" s="9"/>
      <c r="J55" s="9"/>
      <c r="K55" s="9"/>
    </row>
    <row r="56" spans="3:27" hidden="1">
      <c r="C56" s="9"/>
      <c r="D56" s="9"/>
      <c r="E56" s="9"/>
      <c r="F56" s="8"/>
      <c r="G56" s="8"/>
      <c r="H56" s="9"/>
      <c r="I56" s="9"/>
      <c r="J56" s="9"/>
      <c r="K56" s="9"/>
    </row>
    <row r="57" spans="3:27" hidden="1">
      <c r="C57" s="9"/>
      <c r="D57" s="9"/>
      <c r="E57" s="9"/>
      <c r="F57" s="8"/>
      <c r="G57" s="8"/>
      <c r="H57" s="9"/>
      <c r="I57" s="9"/>
      <c r="J57" s="9"/>
      <c r="K57" s="9"/>
    </row>
    <row r="58" spans="3:27" hidden="1">
      <c r="C58" s="9"/>
      <c r="D58" s="9"/>
      <c r="E58" s="9"/>
      <c r="F58" s="8"/>
      <c r="G58" s="8"/>
      <c r="H58" s="9"/>
      <c r="I58" s="9"/>
      <c r="J58" s="9"/>
      <c r="K58" s="9"/>
    </row>
    <row r="59" spans="3:27" hidden="1">
      <c r="C59" s="9"/>
      <c r="D59" s="9"/>
      <c r="E59" s="9"/>
      <c r="F59" s="8"/>
      <c r="G59" s="8"/>
      <c r="H59" s="9"/>
      <c r="I59" s="9"/>
      <c r="J59" s="9"/>
      <c r="K59" s="9"/>
    </row>
    <row r="60" spans="3:27" hidden="1">
      <c r="C60" s="9"/>
      <c r="D60" s="9"/>
      <c r="E60" s="9"/>
      <c r="F60" s="8"/>
      <c r="G60" s="8"/>
      <c r="H60" s="9"/>
      <c r="I60" s="9"/>
      <c r="J60" s="9"/>
      <c r="K60" s="9"/>
    </row>
    <row r="61" spans="3:27" hidden="1">
      <c r="C61" s="9"/>
      <c r="D61" s="9"/>
      <c r="E61" s="9"/>
      <c r="F61" s="8"/>
      <c r="G61" s="8"/>
      <c r="H61" s="9"/>
      <c r="I61" s="9"/>
      <c r="J61" s="9"/>
      <c r="K61" s="9"/>
    </row>
    <row r="62" spans="3:27" hidden="1"/>
    <row r="63" spans="3:27" hidden="1"/>
    <row r="64" spans="3:27" hidden="1"/>
    <row r="65" spans="3:15" hidden="1"/>
    <row r="66" spans="3:15" hidden="1"/>
    <row r="67" spans="3:15" ht="21" hidden="1" thickBot="1"/>
    <row r="68" spans="3:15" hidden="1">
      <c r="F68" s="176" t="s">
        <v>39</v>
      </c>
      <c r="G68" s="177"/>
      <c r="H68" s="177"/>
      <c r="I68" s="178"/>
      <c r="J68" s="89" t="s">
        <v>40</v>
      </c>
      <c r="K68" s="90"/>
      <c r="L68" s="90"/>
      <c r="M68" s="91"/>
      <c r="N68" s="43"/>
      <c r="O68" s="44"/>
    </row>
    <row r="69" spans="3:15" ht="21" hidden="1" thickBot="1">
      <c r="C69" s="1" t="s">
        <v>37</v>
      </c>
      <c r="E69" s="1" t="s">
        <v>38</v>
      </c>
      <c r="F69" s="49">
        <v>1</v>
      </c>
      <c r="G69" s="45">
        <v>2</v>
      </c>
      <c r="H69" s="5">
        <v>3</v>
      </c>
      <c r="I69" s="38">
        <v>4</v>
      </c>
      <c r="J69" s="10">
        <v>1</v>
      </c>
      <c r="K69" s="5">
        <v>2</v>
      </c>
      <c r="L69" s="5">
        <v>3</v>
      </c>
      <c r="M69" s="38">
        <v>4</v>
      </c>
      <c r="N69" s="45" t="s">
        <v>41</v>
      </c>
      <c r="O69" s="46" t="s">
        <v>42</v>
      </c>
    </row>
    <row r="70" spans="3:15" ht="21" hidden="1" thickBot="1">
      <c r="E70" s="1" t="str">
        <f>E6</f>
        <v xml:space="preserve"> </v>
      </c>
      <c r="F70" s="47">
        <f>IF(ISERROR(VLOOKUP(E70,$P$16:$AF$17,15,0))=TRUE,0,IF(OR(VLOOKUP(E70,$P$16:$AF$17,17,0)="wo",VLOOKUP(E70,$P$16:$AF$17,17,0)="ow"),0,VLOOKUP(E70,$P$16:$AF$17,15,0)))</f>
        <v>0</v>
      </c>
      <c r="G70" s="43">
        <f>IF(ISERROR(VLOOKUP(E70,$P$19:$AT$20,15,0))=TRUE,0,IF(OR(VLOOKUP(E70,$P$19:$AF$20,17,0)="wo",VLOOKUP(E70,$P$19:$AF$20,17,0)="ow"),0,VLOOKUP(E70,$P$19:$AF$20,15,0)))</f>
        <v>0</v>
      </c>
      <c r="H70" s="4"/>
      <c r="I70" s="35"/>
      <c r="J70" s="47">
        <f>IF(ISERROR(VLOOKUP(E70,$P$16:$AF$17,16,0))=TRUE,0,IF(OR(VLOOKUP(E70,$P$16:$AT$17,17,0)="wo",VLOOKUP(E70,$P$16:$AT$17,17,0)="ow"),0,VLOOKUP(E70,$P$16:$AF$17,16,0)))</f>
        <v>0</v>
      </c>
      <c r="K70" s="43">
        <f>IF(ISERROR(VLOOKUP(E70,$P$19:$AF$20,16,0))=TRUE,0,IF(OR(VLOOKUP(E70,$P$19:$AT$20,17,0)="wo",VLOOKUP(E70,$P$19:$AF$20,17,0)="ow"),0,VLOOKUP(E70,$P$19:$AF$20,16,0)))</f>
        <v>0</v>
      </c>
      <c r="L70" s="4"/>
      <c r="M70" s="35"/>
      <c r="N70" s="47">
        <f t="shared" ref="N70:N77" si="16">SUM(F70:I70)</f>
        <v>0</v>
      </c>
      <c r="O70" s="44">
        <f t="shared" ref="O70:O77" si="17">SUM(J70:M70)</f>
        <v>0</v>
      </c>
    </row>
    <row r="71" spans="3:15" ht="21" hidden="1" thickBot="1">
      <c r="E71" s="1" t="str">
        <f>E7</f>
        <v xml:space="preserve"> </v>
      </c>
      <c r="F71" s="47">
        <f t="shared" ref="F71:F77" si="18">IF(ISERROR(VLOOKUP(E71,$P$16:$AF$17,15,0))=TRUE,0,IF(OR(VLOOKUP(E71,$P$16:$AF$17,17,0)="wo",VLOOKUP(E71,$P$16:$AF$17,17,0)="ow"),0,VLOOKUP(E71,$P$16:$AF$17,15,0)))</f>
        <v>0</v>
      </c>
      <c r="G71" s="43">
        <f t="shared" ref="G71:G77" si="19">IF(ISERROR(VLOOKUP(E71,$P$19:$AT$20,15,0))=TRUE,0,IF(OR(VLOOKUP(E71,$P$19:$AF$20,17,0)="wo",VLOOKUP(E71,$P$19:$AF$20,17,0)="ow"),0,VLOOKUP(E71,$P$19:$AF$20,15,0)))</f>
        <v>0</v>
      </c>
      <c r="H71" s="4"/>
      <c r="I71" s="35"/>
      <c r="J71" s="47">
        <f t="shared" ref="J71:J77" si="20">IF(ISERROR(VLOOKUP(E71,$P$16:$AF$17,16,0))=TRUE,0,IF(OR(VLOOKUP(E71,$P$16:$AT$17,17,0)="wo",VLOOKUP(E71,$P$16:$AT$17,17,0)="ow"),0,VLOOKUP(E71,$P$16:$AF$17,16,0)))</f>
        <v>0</v>
      </c>
      <c r="K71" s="43">
        <f t="shared" ref="K71:K77" si="21">IF(ISERROR(VLOOKUP(E71,$P$19:$AF$20,16,0))=TRUE,0,IF(OR(VLOOKUP(E71,$P$19:$AT$20,17,0)="wo",VLOOKUP(E71,$P$19:$AF$20,17,0)="ow"),0,VLOOKUP(E71,$P$19:$AF$20,16,0)))</f>
        <v>0</v>
      </c>
      <c r="L71" s="9"/>
      <c r="M71" s="36"/>
      <c r="N71" s="48">
        <f t="shared" si="16"/>
        <v>0</v>
      </c>
      <c r="O71" s="37">
        <f t="shared" si="17"/>
        <v>0</v>
      </c>
    </row>
    <row r="72" spans="3:15" ht="21" hidden="1" thickBot="1">
      <c r="E72" s="1">
        <f>E8</f>
        <v>0</v>
      </c>
      <c r="F72" s="47">
        <f t="shared" si="18"/>
        <v>0</v>
      </c>
      <c r="G72" s="43">
        <f t="shared" si="19"/>
        <v>0</v>
      </c>
      <c r="H72" s="4"/>
      <c r="I72" s="35"/>
      <c r="J72" s="47">
        <f t="shared" si="20"/>
        <v>0</v>
      </c>
      <c r="K72" s="43">
        <f t="shared" si="21"/>
        <v>0</v>
      </c>
      <c r="L72" s="9"/>
      <c r="M72" s="36"/>
      <c r="N72" s="48">
        <f t="shared" si="16"/>
        <v>0</v>
      </c>
      <c r="O72" s="37">
        <f t="shared" si="17"/>
        <v>0</v>
      </c>
    </row>
    <row r="73" spans="3:15" ht="21" hidden="1" thickBot="1">
      <c r="E73" s="1">
        <f>E9</f>
        <v>0</v>
      </c>
      <c r="F73" s="47">
        <f t="shared" si="18"/>
        <v>0</v>
      </c>
      <c r="G73" s="43">
        <f t="shared" si="19"/>
        <v>0</v>
      </c>
      <c r="H73" s="4"/>
      <c r="I73" s="35"/>
      <c r="J73" s="47">
        <f t="shared" si="20"/>
        <v>0</v>
      </c>
      <c r="K73" s="43">
        <f t="shared" si="21"/>
        <v>0</v>
      </c>
      <c r="L73" s="5"/>
      <c r="M73" s="38"/>
      <c r="N73" s="49">
        <f t="shared" si="16"/>
        <v>0</v>
      </c>
      <c r="O73" s="46">
        <f t="shared" si="17"/>
        <v>0</v>
      </c>
    </row>
    <row r="74" spans="3:15" ht="21" hidden="1" thickBot="1">
      <c r="E74" s="1" t="str">
        <f>E15</f>
        <v xml:space="preserve"> </v>
      </c>
      <c r="F74" s="47">
        <f t="shared" si="18"/>
        <v>0</v>
      </c>
      <c r="G74" s="43">
        <f t="shared" si="19"/>
        <v>0</v>
      </c>
      <c r="H74" s="4"/>
      <c r="I74" s="35"/>
      <c r="J74" s="47">
        <f t="shared" si="20"/>
        <v>0</v>
      </c>
      <c r="K74" s="43">
        <f t="shared" si="21"/>
        <v>0</v>
      </c>
      <c r="L74" s="4"/>
      <c r="M74" s="35"/>
      <c r="N74" s="48">
        <f t="shared" si="16"/>
        <v>0</v>
      </c>
      <c r="O74" s="37">
        <f t="shared" si="17"/>
        <v>0</v>
      </c>
    </row>
    <row r="75" spans="3:15" ht="21" hidden="1" thickBot="1">
      <c r="E75" s="1" t="str">
        <f>E16</f>
        <v xml:space="preserve"> </v>
      </c>
      <c r="F75" s="47">
        <f t="shared" si="18"/>
        <v>0</v>
      </c>
      <c r="G75" s="43">
        <f t="shared" si="19"/>
        <v>0</v>
      </c>
      <c r="H75" s="4"/>
      <c r="I75" s="35"/>
      <c r="J75" s="47">
        <f t="shared" si="20"/>
        <v>0</v>
      </c>
      <c r="K75" s="43">
        <f t="shared" si="21"/>
        <v>0</v>
      </c>
      <c r="L75" s="9"/>
      <c r="M75" s="36"/>
      <c r="N75" s="48">
        <f t="shared" si="16"/>
        <v>0</v>
      </c>
      <c r="O75" s="37">
        <f t="shared" si="17"/>
        <v>0</v>
      </c>
    </row>
    <row r="76" spans="3:15" ht="21" hidden="1" thickBot="1">
      <c r="E76" s="1" t="str">
        <f>E17</f>
        <v xml:space="preserve"> </v>
      </c>
      <c r="F76" s="47">
        <f t="shared" si="18"/>
        <v>0</v>
      </c>
      <c r="G76" s="43">
        <f t="shared" si="19"/>
        <v>0</v>
      </c>
      <c r="H76" s="4"/>
      <c r="I76" s="35"/>
      <c r="J76" s="47">
        <f t="shared" si="20"/>
        <v>0</v>
      </c>
      <c r="K76" s="43">
        <f t="shared" si="21"/>
        <v>0</v>
      </c>
      <c r="L76" s="9"/>
      <c r="M76" s="36"/>
      <c r="N76" s="48">
        <f t="shared" si="16"/>
        <v>0</v>
      </c>
      <c r="O76" s="37">
        <f t="shared" si="17"/>
        <v>0</v>
      </c>
    </row>
    <row r="77" spans="3:15" ht="21" hidden="1" thickBot="1">
      <c r="E77" s="1" t="str">
        <f>E18</f>
        <v xml:space="preserve"> </v>
      </c>
      <c r="F77" s="47">
        <f t="shared" si="18"/>
        <v>0</v>
      </c>
      <c r="G77" s="43">
        <f t="shared" si="19"/>
        <v>0</v>
      </c>
      <c r="H77" s="4"/>
      <c r="I77" s="35"/>
      <c r="J77" s="47">
        <f t="shared" si="20"/>
        <v>0</v>
      </c>
      <c r="K77" s="43">
        <f t="shared" si="21"/>
        <v>0</v>
      </c>
      <c r="L77" s="5"/>
      <c r="M77" s="38"/>
      <c r="N77" s="49">
        <f t="shared" si="16"/>
        <v>0</v>
      </c>
      <c r="O77" s="46">
        <f t="shared" si="17"/>
        <v>0</v>
      </c>
    </row>
    <row r="78" spans="3:15" hidden="1"/>
    <row r="79" spans="3:15" ht="21" hidden="1" thickBot="1"/>
    <row r="80" spans="3:15" hidden="1">
      <c r="F80" s="176" t="s">
        <v>39</v>
      </c>
      <c r="G80" s="177"/>
      <c r="H80" s="177"/>
      <c r="I80" s="178"/>
      <c r="J80" s="89" t="s">
        <v>40</v>
      </c>
      <c r="K80" s="90"/>
      <c r="L80" s="90"/>
      <c r="M80" s="91"/>
      <c r="N80" s="43"/>
      <c r="O80" s="44"/>
    </row>
    <row r="81" spans="3:15" ht="21" hidden="1" thickBot="1">
      <c r="C81" s="1" t="s">
        <v>37</v>
      </c>
      <c r="E81" s="1" t="s">
        <v>10</v>
      </c>
      <c r="F81" s="49">
        <v>1</v>
      </c>
      <c r="G81" s="45">
        <v>2</v>
      </c>
      <c r="H81" s="5">
        <v>3</v>
      </c>
      <c r="I81" s="38">
        <v>4</v>
      </c>
      <c r="J81" s="10">
        <v>1</v>
      </c>
      <c r="K81" s="5">
        <v>2</v>
      </c>
      <c r="L81" s="5">
        <v>3</v>
      </c>
      <c r="M81" s="38">
        <v>4</v>
      </c>
      <c r="N81" s="45" t="s">
        <v>41</v>
      </c>
      <c r="O81" s="46" t="s">
        <v>42</v>
      </c>
    </row>
    <row r="82" spans="3:15" ht="21" hidden="1" thickBot="1">
      <c r="E82" s="1" t="str">
        <f>E24</f>
        <v xml:space="preserve"> </v>
      </c>
      <c r="F82" s="47">
        <f>IF(ISERROR(VLOOKUP(E82,$Q$16:$AF$17,15,0))=TRUE,0,IF(OR(VLOOKUP(E82,$Q$16:$AF$17,16,0)="wo",VLOOKUP(E82,$Q$16:$AF$17,16,0)="ow"),0,VLOOKUP(E82,$Q$16:$AF$17,15,0)))</f>
        <v>0</v>
      </c>
      <c r="G82" s="43">
        <f>IF(ISERROR(VLOOKUP(E82,$Q$19:$AF$20,15,0))=TRUE,0,IF(OR(VLOOKUP(E82,$Q$19:$AF$20,16,0)="wo",VLOOKUP(E82,$Q$19:$AF$20,16,0)="ow"),0,VLOOKUP(E82,$Q$19:$AF$20,15,0)))</f>
        <v>0</v>
      </c>
      <c r="H82" s="4"/>
      <c r="I82" s="35"/>
      <c r="J82" s="47">
        <f>IF(ISERROR(VLOOKUP(E82,$Q$16:$AF$17,14,0))=TRUE,0,IF(OR(VLOOKUP(E82,$Q$16:$AF$17,16,0)="wo",VLOOKUP(E82,$Q$16:$AF$17,16,0)="ow"),0,VLOOKUP(E82,$Q$16:$AF$17,14,0)))</f>
        <v>0</v>
      </c>
      <c r="K82" s="43">
        <f>IF(ISERROR(VLOOKUP(E82,$Q$19:$AF$20,14,0))=TRUE,0,IF(OR(VLOOKUP(E82,$Q$19:$AF$20,16,0)="wo",VLOOKUP(E82,$Q$19:$AF$20,16,0)="ow"),0,VLOOKUP(E82,$Q$19:$AT$20,14,0)))</f>
        <v>0</v>
      </c>
      <c r="L82" s="4"/>
      <c r="M82" s="35"/>
      <c r="N82" s="47">
        <f t="shared" ref="N82:N89" si="22">SUM(F82:I82)</f>
        <v>0</v>
      </c>
      <c r="O82" s="44">
        <f>SUM(J82:M82)</f>
        <v>0</v>
      </c>
    </row>
    <row r="83" spans="3:15" ht="21" hidden="1" thickBot="1">
      <c r="E83" s="1" t="str">
        <f>E25</f>
        <v xml:space="preserve"> </v>
      </c>
      <c r="F83" s="47">
        <f t="shared" ref="F83:F89" si="23">IF(ISERROR(VLOOKUP(E83,$Q$16:$AF$17,15,0))=TRUE,0,IF(OR(VLOOKUP(E83,$Q$16:$AF$17,16,0)="wo",VLOOKUP(E83,$Q$16:$AF$17,16,0)="ow"),0,VLOOKUP(E83,$Q$16:$AF$17,15,0)))</f>
        <v>0</v>
      </c>
      <c r="G83" s="43">
        <f t="shared" ref="G83:G89" si="24">IF(ISERROR(VLOOKUP(E83,$Q$19:$AF$20,15,0))=TRUE,0,IF(OR(VLOOKUP(E83,$Q$19:$AF$20,16,0)="wo",VLOOKUP(E83,$Q$19:$AF$20,16,0)="ow"),0,VLOOKUP(E83,$Q$19:$AF$20,15,0)))</f>
        <v>0</v>
      </c>
      <c r="H83" s="4"/>
      <c r="I83" s="35"/>
      <c r="J83" s="47">
        <f t="shared" ref="J83:J89" si="25">IF(ISERROR(VLOOKUP(E83,$Q$16:$AF$17,14,0))=TRUE,0,IF(OR(VLOOKUP(E83,$Q$16:$AF$17,16,0)="wo",VLOOKUP(E83,$Q$16:$AF$17,16,0)="ow"),0,VLOOKUP(E83,$Q$16:$AF$17,14,0)))</f>
        <v>0</v>
      </c>
      <c r="K83" s="43">
        <f t="shared" ref="K83:K89" si="26">IF(ISERROR(VLOOKUP(E83,$Q$19:$AF$20,14,0))=TRUE,0,IF(OR(VLOOKUP(E83,$Q$19:$AF$20,16,0)="wo",VLOOKUP(E83,$Q$19:$AF$20,16,0)="ow"),0,VLOOKUP(E83,$Q$19:$AT$20,14,0)))</f>
        <v>0</v>
      </c>
      <c r="L83" s="4"/>
      <c r="M83" s="35"/>
      <c r="N83" s="48">
        <f t="shared" si="22"/>
        <v>0</v>
      </c>
      <c r="O83" s="37">
        <f>SUM(J83:M83)</f>
        <v>0</v>
      </c>
    </row>
    <row r="84" spans="3:15" ht="21" hidden="1" thickBot="1">
      <c r="E84" s="1">
        <f>E26</f>
        <v>0</v>
      </c>
      <c r="F84" s="47">
        <f t="shared" si="23"/>
        <v>0</v>
      </c>
      <c r="G84" s="43">
        <f t="shared" si="24"/>
        <v>0</v>
      </c>
      <c r="H84" s="4"/>
      <c r="I84" s="35"/>
      <c r="J84" s="47">
        <f t="shared" si="25"/>
        <v>0</v>
      </c>
      <c r="K84" s="43">
        <f t="shared" si="26"/>
        <v>0</v>
      </c>
      <c r="L84" s="4"/>
      <c r="M84" s="35"/>
      <c r="N84" s="48">
        <f t="shared" si="22"/>
        <v>0</v>
      </c>
      <c r="O84" s="37">
        <f t="shared" ref="O84:O89" si="27">SUM(J84:L84)</f>
        <v>0</v>
      </c>
    </row>
    <row r="85" spans="3:15" ht="21" hidden="1" thickBot="1">
      <c r="E85" s="1">
        <f>E27</f>
        <v>0</v>
      </c>
      <c r="F85" s="47">
        <f t="shared" si="23"/>
        <v>0</v>
      </c>
      <c r="G85" s="43">
        <f t="shared" si="24"/>
        <v>0</v>
      </c>
      <c r="H85" s="4"/>
      <c r="I85" s="35"/>
      <c r="J85" s="47">
        <f t="shared" si="25"/>
        <v>0</v>
      </c>
      <c r="K85" s="43">
        <f t="shared" si="26"/>
        <v>0</v>
      </c>
      <c r="L85" s="4"/>
      <c r="M85" s="35"/>
      <c r="N85" s="49">
        <f t="shared" si="22"/>
        <v>0</v>
      </c>
      <c r="O85" s="46">
        <f t="shared" si="27"/>
        <v>0</v>
      </c>
    </row>
    <row r="86" spans="3:15" ht="21" hidden="1" thickBot="1">
      <c r="E86" s="1" t="str">
        <f>E33</f>
        <v xml:space="preserve"> </v>
      </c>
      <c r="F86" s="47">
        <f t="shared" si="23"/>
        <v>0</v>
      </c>
      <c r="G86" s="43">
        <f t="shared" si="24"/>
        <v>0</v>
      </c>
      <c r="H86" s="4"/>
      <c r="I86" s="35"/>
      <c r="J86" s="47">
        <f t="shared" si="25"/>
        <v>0</v>
      </c>
      <c r="K86" s="43">
        <f t="shared" si="26"/>
        <v>0</v>
      </c>
      <c r="L86" s="4"/>
      <c r="M86" s="35"/>
      <c r="N86" s="48">
        <f t="shared" si="22"/>
        <v>0</v>
      </c>
      <c r="O86" s="37">
        <f t="shared" si="27"/>
        <v>0</v>
      </c>
    </row>
    <row r="87" spans="3:15" ht="21" hidden="1" thickBot="1">
      <c r="E87" s="1" t="str">
        <f>E34</f>
        <v xml:space="preserve"> </v>
      </c>
      <c r="F87" s="47">
        <f t="shared" si="23"/>
        <v>0</v>
      </c>
      <c r="G87" s="43">
        <f t="shared" si="24"/>
        <v>0</v>
      </c>
      <c r="H87" s="4"/>
      <c r="I87" s="35"/>
      <c r="J87" s="47">
        <f t="shared" si="25"/>
        <v>0</v>
      </c>
      <c r="K87" s="43">
        <f t="shared" si="26"/>
        <v>0</v>
      </c>
      <c r="L87" s="4"/>
      <c r="M87" s="35"/>
      <c r="N87" s="48">
        <f t="shared" si="22"/>
        <v>0</v>
      </c>
      <c r="O87" s="37">
        <f t="shared" si="27"/>
        <v>0</v>
      </c>
    </row>
    <row r="88" spans="3:15" ht="21" hidden="1" thickBot="1">
      <c r="E88" s="1" t="str">
        <f>E35</f>
        <v xml:space="preserve"> </v>
      </c>
      <c r="F88" s="47">
        <f t="shared" si="23"/>
        <v>0</v>
      </c>
      <c r="G88" s="43">
        <f t="shared" si="24"/>
        <v>0</v>
      </c>
      <c r="H88" s="4"/>
      <c r="I88" s="35"/>
      <c r="J88" s="47">
        <f t="shared" si="25"/>
        <v>0</v>
      </c>
      <c r="K88" s="43">
        <f t="shared" si="26"/>
        <v>0</v>
      </c>
      <c r="L88" s="4"/>
      <c r="M88" s="35"/>
      <c r="N88" s="48">
        <f t="shared" si="22"/>
        <v>0</v>
      </c>
      <c r="O88" s="37">
        <f t="shared" si="27"/>
        <v>0</v>
      </c>
    </row>
    <row r="89" spans="3:15" ht="21" hidden="1" thickBot="1">
      <c r="E89" s="1" t="str">
        <f>E36</f>
        <v xml:space="preserve"> </v>
      </c>
      <c r="F89" s="47">
        <f t="shared" si="23"/>
        <v>0</v>
      </c>
      <c r="G89" s="43">
        <f t="shared" si="24"/>
        <v>0</v>
      </c>
      <c r="H89" s="4"/>
      <c r="I89" s="35"/>
      <c r="J89" s="47">
        <f t="shared" si="25"/>
        <v>0</v>
      </c>
      <c r="K89" s="43">
        <f t="shared" si="26"/>
        <v>0</v>
      </c>
      <c r="L89" s="4"/>
      <c r="M89" s="35"/>
      <c r="N89" s="49">
        <f t="shared" si="22"/>
        <v>0</v>
      </c>
      <c r="O89" s="46">
        <f t="shared" si="27"/>
        <v>0</v>
      </c>
    </row>
    <row r="90" spans="3:15" hidden="1"/>
    <row r="91" spans="3:15" hidden="1"/>
    <row r="92" spans="3:15" hidden="1"/>
    <row r="93" spans="3:15" hidden="1"/>
    <row r="94" spans="3:15" hidden="1"/>
    <row r="95" spans="3:15" hidden="1"/>
  </sheetData>
  <sheetProtection formatCells="0" formatColumns="0" formatRows="0"/>
  <mergeCells count="48">
    <mergeCell ref="D10:D11"/>
    <mergeCell ref="D3:G4"/>
    <mergeCell ref="M16:M17"/>
    <mergeCell ref="M19:M20"/>
    <mergeCell ref="U12:V12"/>
    <mergeCell ref="F12:F13"/>
    <mergeCell ref="P7:P8"/>
    <mergeCell ref="P9:P10"/>
    <mergeCell ref="Q7:Y8"/>
    <mergeCell ref="Q9:Y10"/>
    <mergeCell ref="AD6:AE6"/>
    <mergeCell ref="Z6:AA6"/>
    <mergeCell ref="Q2:AE3"/>
    <mergeCell ref="F10:F11"/>
    <mergeCell ref="G10:G11"/>
    <mergeCell ref="AB6:AC6"/>
    <mergeCell ref="Z7:AA8"/>
    <mergeCell ref="Z9:AA10"/>
    <mergeCell ref="AD9:AE10"/>
    <mergeCell ref="H4:K4"/>
    <mergeCell ref="AD7:AE8"/>
    <mergeCell ref="AB7:AC8"/>
    <mergeCell ref="Q4:AE4"/>
    <mergeCell ref="AB9:AC10"/>
    <mergeCell ref="AW14:BA14"/>
    <mergeCell ref="BC14:BG14"/>
    <mergeCell ref="R13:T13"/>
    <mergeCell ref="U13:V13"/>
    <mergeCell ref="W13:X13"/>
    <mergeCell ref="Y13:AE13"/>
    <mergeCell ref="AB14:AC14"/>
    <mergeCell ref="AD14:AE14"/>
    <mergeCell ref="F80:I80"/>
    <mergeCell ref="R14:AA14"/>
    <mergeCell ref="R12:T12"/>
    <mergeCell ref="Y12:AE12"/>
    <mergeCell ref="F68:I68"/>
    <mergeCell ref="H22:K22"/>
    <mergeCell ref="D21:G22"/>
    <mergeCell ref="D28:D29"/>
    <mergeCell ref="F28:F29"/>
    <mergeCell ref="G28:G29"/>
    <mergeCell ref="D12:D13"/>
    <mergeCell ref="D30:D31"/>
    <mergeCell ref="F30:F31"/>
    <mergeCell ref="G30:G31"/>
    <mergeCell ref="G12:G13"/>
    <mergeCell ref="W12:X12"/>
  </mergeCells>
  <phoneticPr fontId="0" type="noConversion"/>
  <conditionalFormatting sqref="AB18:AE18">
    <cfRule type="expression" dxfId="5" priority="15">
      <formula>$AU$18=0</formula>
    </cfRule>
  </conditionalFormatting>
  <conditionalFormatting sqref="AB16:AE16">
    <cfRule type="expression" dxfId="4" priority="14">
      <formula>$AU$16=0</formula>
    </cfRule>
  </conditionalFormatting>
  <conditionalFormatting sqref="AB17:AE17">
    <cfRule type="expression" dxfId="3" priority="13">
      <formula>$AU$17=0</formula>
    </cfRule>
  </conditionalFormatting>
  <conditionalFormatting sqref="AB19:AE19">
    <cfRule type="expression" dxfId="2" priority="11">
      <formula>$AU$19=0</formula>
    </cfRule>
  </conditionalFormatting>
  <conditionalFormatting sqref="AB20:AE20">
    <cfRule type="expression" dxfId="1" priority="10">
      <formula>$AU$20=0</formula>
    </cfRule>
  </conditionalFormatting>
  <conditionalFormatting sqref="Z7:AE10 F6:G13 F15:G18 F24:G31 F33:G36">
    <cfRule type="expression" dxfId="0" priority="5">
      <formula>$AU$32=0</formula>
    </cfRule>
  </conditionalFormatting>
  <pageMargins left="0.21" right="0.15" top="0.22" bottom="0.18" header="0.19" footer="0.14000000000000001"/>
  <pageSetup paperSize="9" scale="6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C29"/>
  <sheetViews>
    <sheetView workbookViewId="0"/>
  </sheetViews>
  <sheetFormatPr defaultRowHeight="15.75"/>
  <cols>
    <col min="1" max="1" width="6" style="3" customWidth="1"/>
    <col min="2" max="2" width="14.5703125" style="3" customWidth="1"/>
    <col min="3" max="3" width="64.42578125" style="3" customWidth="1"/>
    <col min="4" max="4" width="9.140625" style="3"/>
    <col min="5" max="5" width="13" style="3" customWidth="1"/>
    <col min="6" max="6" width="56.85546875" style="3" customWidth="1"/>
    <col min="7" max="16384" width="9.140625" style="3"/>
  </cols>
  <sheetData>
    <row r="1" spans="2:3" ht="7.5" customHeight="1"/>
    <row r="2" spans="2:3" ht="4.5" customHeight="1" thickBot="1"/>
    <row r="3" spans="2:3">
      <c r="B3" s="139" t="s">
        <v>78</v>
      </c>
      <c r="C3" s="140">
        <f>zapis!$U$13</f>
        <v>0</v>
      </c>
    </row>
    <row r="4" spans="2:3">
      <c r="B4" s="141"/>
      <c r="C4" s="142"/>
    </row>
    <row r="5" spans="2:3">
      <c r="B5" s="141" t="s">
        <v>9</v>
      </c>
      <c r="C5" s="142">
        <f>zapis!$R$7</f>
        <v>0</v>
      </c>
    </row>
    <row r="6" spans="2:3">
      <c r="B6" s="141"/>
      <c r="C6" s="142"/>
    </row>
    <row r="7" spans="2:3">
      <c r="B7" s="141" t="s">
        <v>10</v>
      </c>
      <c r="C7" s="142">
        <f>zapis!$R$9</f>
        <v>0</v>
      </c>
    </row>
    <row r="8" spans="2:3">
      <c r="B8" s="141"/>
      <c r="C8" s="142"/>
    </row>
    <row r="9" spans="2:3" s="137" customFormat="1" ht="18">
      <c r="B9" s="143" t="str">
        <f>CONCATENATE("Zostava domácich: ",C5)</f>
        <v>Zostava domácich: 0</v>
      </c>
      <c r="C9" s="144"/>
    </row>
    <row r="10" spans="2:3" ht="16.5" thickBot="1">
      <c r="B10" s="141"/>
      <c r="C10" s="142"/>
    </row>
    <row r="11" spans="2:3" s="138" customFormat="1" ht="72" customHeight="1">
      <c r="B11" s="149" t="s">
        <v>52</v>
      </c>
      <c r="C11" s="150"/>
    </row>
    <row r="12" spans="2:3" s="138" customFormat="1" ht="50.1" customHeight="1">
      <c r="B12" s="145" t="s">
        <v>6</v>
      </c>
      <c r="C12" s="146"/>
    </row>
    <row r="13" spans="2:3" s="138" customFormat="1" ht="50.1" customHeight="1">
      <c r="B13" s="145" t="s">
        <v>7</v>
      </c>
      <c r="C13" s="146"/>
    </row>
    <row r="14" spans="2:3" s="138" customFormat="1" ht="50.1" customHeight="1">
      <c r="B14" s="145" t="s">
        <v>8</v>
      </c>
      <c r="C14" s="146"/>
    </row>
    <row r="15" spans="2:3" s="138" customFormat="1" ht="42" customHeight="1" thickBot="1">
      <c r="B15" s="147" t="s">
        <v>79</v>
      </c>
      <c r="C15" s="148"/>
    </row>
    <row r="16" spans="2:3" ht="64.5" customHeight="1" thickBot="1"/>
    <row r="17" spans="2:3">
      <c r="B17" s="139" t="s">
        <v>78</v>
      </c>
      <c r="C17" s="140">
        <f>zapis!$U$13</f>
        <v>0</v>
      </c>
    </row>
    <row r="18" spans="2:3">
      <c r="B18" s="141"/>
      <c r="C18" s="142"/>
    </row>
    <row r="19" spans="2:3">
      <c r="B19" s="141" t="s">
        <v>9</v>
      </c>
      <c r="C19" s="142">
        <f>zapis!$R$7</f>
        <v>0</v>
      </c>
    </row>
    <row r="20" spans="2:3">
      <c r="B20" s="141"/>
      <c r="C20" s="142"/>
    </row>
    <row r="21" spans="2:3">
      <c r="B21" s="141" t="s">
        <v>10</v>
      </c>
      <c r="C21" s="142">
        <f>zapis!$R$9</f>
        <v>0</v>
      </c>
    </row>
    <row r="22" spans="2:3">
      <c r="B22" s="141"/>
      <c r="C22" s="142"/>
    </row>
    <row r="23" spans="2:3" s="137" customFormat="1" ht="18">
      <c r="B23" s="143" t="str">
        <f>CONCATENATE("Zostava hostí: ",C21)</f>
        <v>Zostava hostí: 0</v>
      </c>
      <c r="C23" s="144"/>
    </row>
    <row r="24" spans="2:3" ht="16.5" thickBot="1">
      <c r="B24" s="141"/>
      <c r="C24" s="142"/>
    </row>
    <row r="25" spans="2:3" s="138" customFormat="1" ht="72" customHeight="1">
      <c r="B25" s="149" t="s">
        <v>52</v>
      </c>
      <c r="C25" s="150"/>
    </row>
    <row r="26" spans="2:3" s="138" customFormat="1" ht="50.1" customHeight="1">
      <c r="B26" s="145" t="s">
        <v>2</v>
      </c>
      <c r="C26" s="146"/>
    </row>
    <row r="27" spans="2:3" s="138" customFormat="1" ht="50.1" customHeight="1">
      <c r="B27" s="145" t="s">
        <v>3</v>
      </c>
      <c r="C27" s="146"/>
    </row>
    <row r="28" spans="2:3" s="138" customFormat="1" ht="50.1" customHeight="1">
      <c r="B28" s="145" t="s">
        <v>4</v>
      </c>
      <c r="C28" s="146"/>
    </row>
    <row r="29" spans="2:3" s="138" customFormat="1" ht="48" customHeight="1" thickBot="1">
      <c r="B29" s="147" t="s">
        <v>79</v>
      </c>
      <c r="C29" s="148"/>
    </row>
  </sheetData>
  <pageMargins left="0.23622047244094491" right="0.15748031496062992" top="0.27559055118110237" bottom="0.28000000000000003" header="0.15748031496062992" footer="0.17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BW103"/>
  <sheetViews>
    <sheetView zoomScale="20" zoomScaleNormal="20" workbookViewId="0">
      <selection activeCell="I6" sqref="I6:L6"/>
    </sheetView>
  </sheetViews>
  <sheetFormatPr defaultRowHeight="12.75"/>
  <cols>
    <col min="1" max="4" width="20.7109375" customWidth="1"/>
    <col min="5" max="5" width="37.140625" customWidth="1"/>
    <col min="6" max="6" width="79.42578125" style="126" customWidth="1"/>
    <col min="7" max="7" width="18.5703125" customWidth="1"/>
    <col min="8" max="8" width="20" customWidth="1"/>
    <col min="12" max="12" width="69.5703125" customWidth="1"/>
    <col min="13" max="13" width="8.42578125" customWidth="1"/>
    <col min="14" max="18" width="12.7109375" customWidth="1"/>
    <col min="19" max="19" width="30.42578125" customWidth="1"/>
    <col min="20" max="20" width="21.42578125" customWidth="1"/>
    <col min="21" max="21" width="9.7109375" customWidth="1"/>
    <col min="22" max="22" width="2" customWidth="1"/>
    <col min="23" max="23" width="16.42578125" customWidth="1"/>
    <col min="24" max="56" width="20.7109375" hidden="1" customWidth="1"/>
    <col min="57" max="60" width="20.7109375" customWidth="1"/>
    <col min="61" max="69" width="9.140625" customWidth="1"/>
    <col min="70" max="71" width="22.85546875" customWidth="1"/>
    <col min="72" max="72" width="12.85546875" customWidth="1"/>
    <col min="73" max="73" width="16.7109375" customWidth="1"/>
    <col min="74" max="74" width="32.85546875" customWidth="1"/>
    <col min="75" max="75" width="31.140625" customWidth="1"/>
  </cols>
  <sheetData>
    <row r="2" spans="1:51" ht="13.5" thickBot="1"/>
    <row r="3" spans="1:51" s="93" customFormat="1" ht="61.5">
      <c r="A3" s="92"/>
      <c r="B3" s="92"/>
      <c r="C3" s="117"/>
      <c r="D3" s="117"/>
      <c r="E3" s="94" t="s">
        <v>9</v>
      </c>
      <c r="F3" s="127">
        <f>zapis!$R$7</f>
        <v>0</v>
      </c>
      <c r="G3" s="95"/>
      <c r="H3" s="122" t="s">
        <v>73</v>
      </c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 t="s">
        <v>56</v>
      </c>
      <c r="U3" s="97">
        <v>3</v>
      </c>
      <c r="V3" s="98"/>
      <c r="W3" s="93">
        <f>A5</f>
        <v>0</v>
      </c>
      <c r="X3" s="107" t="str">
        <f>CONCATENATE(T5,":",T8)</f>
        <v>:</v>
      </c>
      <c r="Y3" s="100" t="str">
        <f>IF(T5&gt;T8,B5,IF(T8&gt;T5,B8,""))</f>
        <v/>
      </c>
      <c r="Z3" s="100" t="str">
        <f>IF(T5&gt;T8,AT3,IF(T8&gt;T5,AT4,""))</f>
        <v/>
      </c>
      <c r="AA3" s="100" t="str">
        <f>CONCATENATE("Tbl.: ",F5,"   H: ",F8,"   D: ",F7)</f>
        <v xml:space="preserve">Tbl.:    H: 0   D: </v>
      </c>
      <c r="AC3" s="93" t="s">
        <v>57</v>
      </c>
      <c r="AT3" s="101" t="e">
        <f>CONCATENATE(T5,":",T8, " ( ",AL5,",",AM5,",",AN5,",",AO5,",",AP5,",",AQ5,",",AR5," ) ")</f>
        <v>#VALUE!</v>
      </c>
      <c r="AX3" s="118"/>
      <c r="AY3" s="118"/>
    </row>
    <row r="4" spans="1:51" s="93" customFormat="1" ht="61.5">
      <c r="A4" s="92"/>
      <c r="B4" s="92"/>
      <c r="C4" s="117"/>
      <c r="D4" s="117"/>
      <c r="E4" s="102" t="s">
        <v>10</v>
      </c>
      <c r="F4" s="125">
        <f>zapis!$R$9</f>
        <v>0</v>
      </c>
      <c r="G4" s="123" t="s">
        <v>75</v>
      </c>
      <c r="H4" s="121" t="s">
        <v>74</v>
      </c>
      <c r="I4" s="98"/>
      <c r="J4" s="98"/>
      <c r="K4" s="98"/>
      <c r="L4" s="98"/>
      <c r="M4" s="98"/>
      <c r="N4" s="105">
        <v>1</v>
      </c>
      <c r="O4" s="105">
        <v>2</v>
      </c>
      <c r="P4" s="105">
        <v>3</v>
      </c>
      <c r="Q4" s="105">
        <v>4</v>
      </c>
      <c r="R4" s="105">
        <v>5</v>
      </c>
      <c r="S4" s="98"/>
      <c r="T4" s="105" t="s">
        <v>60</v>
      </c>
      <c r="U4" s="106"/>
      <c r="V4" s="98"/>
      <c r="X4" s="107"/>
      <c r="Y4" s="100"/>
      <c r="Z4" s="100"/>
      <c r="AA4" s="100"/>
      <c r="AC4" s="93" t="s">
        <v>61</v>
      </c>
      <c r="AT4" s="101" t="e">
        <f>CONCATENATE(T8,":",T5, " ( ",AL6,",",AM6,",",AN6,",",AO6,",",AP6,",",AQ6,",",AR6," ) ")</f>
        <v>#VALUE!</v>
      </c>
      <c r="AX4" s="118"/>
      <c r="AY4" s="118"/>
    </row>
    <row r="5" spans="1:51" s="93" customFormat="1" ht="61.5">
      <c r="A5" s="92"/>
      <c r="B5" s="92"/>
      <c r="C5" s="117"/>
      <c r="D5" s="117"/>
      <c r="E5" s="102"/>
      <c r="F5" s="125"/>
      <c r="G5" s="124"/>
      <c r="H5" s="119"/>
      <c r="I5" s="244" t="str">
        <f>zapis!E10</f>
        <v xml:space="preserve"> </v>
      </c>
      <c r="J5" s="245"/>
      <c r="K5" s="245"/>
      <c r="L5" s="245"/>
      <c r="M5" s="98"/>
      <c r="N5" s="247" t="s">
        <v>49</v>
      </c>
      <c r="O5" s="247" t="s">
        <v>49</v>
      </c>
      <c r="P5" s="247" t="s">
        <v>49</v>
      </c>
      <c r="Q5" s="247" t="s">
        <v>49</v>
      </c>
      <c r="R5" s="247" t="s">
        <v>49</v>
      </c>
      <c r="S5" s="98"/>
      <c r="T5" s="243" t="str">
        <f>IF(SUM(AD5:AJ6)=0,"",SUM(AD5:AJ5))</f>
        <v/>
      </c>
      <c r="U5" s="106"/>
      <c r="V5" s="98"/>
      <c r="X5" s="107"/>
      <c r="Y5" s="100"/>
      <c r="Z5" s="100"/>
      <c r="AA5" s="100"/>
      <c r="AC5" s="93" t="str">
        <f>VLOOKUP(I5,[1]vylosovanie!$F$8:$L$190,7,0)</f>
        <v>CH1</v>
      </c>
      <c r="AD5" s="108">
        <f>IF(N5&gt;N8,1,0)</f>
        <v>0</v>
      </c>
      <c r="AE5" s="108">
        <f>IF(O5&gt;O8,1,0)</f>
        <v>0</v>
      </c>
      <c r="AF5" s="108">
        <f>IF(P5&gt;P8,1,0)</f>
        <v>0</v>
      </c>
      <c r="AG5" s="108">
        <f>IF(Q5&gt;Q8,1,0)</f>
        <v>0</v>
      </c>
      <c r="AH5" s="108">
        <f>IF(R5&gt;R8,1,0)</f>
        <v>0</v>
      </c>
      <c r="AI5" s="108"/>
      <c r="AJ5" s="108"/>
      <c r="AL5" s="108" t="e">
        <f>IF(ISBLANK(N5)=TRUE,"",IF(AD5=1,N8,-N5))</f>
        <v>#VALUE!</v>
      </c>
      <c r="AM5" s="108" t="e">
        <f>IF(ISBLANK(O5)=TRUE,"",IF(AE5=1,O8,-O5))</f>
        <v>#VALUE!</v>
      </c>
      <c r="AN5" s="108" t="e">
        <f>IF(ISBLANK(P5)=TRUE,"",IF(AF5=1,P8,-P5))</f>
        <v>#VALUE!</v>
      </c>
      <c r="AO5" s="108" t="e">
        <f>IF(ISBLANK(Q5)=TRUE,"",IF(AG5=1,Q8,-Q5))</f>
        <v>#VALUE!</v>
      </c>
      <c r="AP5" s="108" t="e">
        <f>IF(ISBLANK(R5)=TRUE,"",IF(AH5=1,R8,-R5))</f>
        <v>#VALUE!</v>
      </c>
      <c r="AQ5" s="108"/>
      <c r="AR5" s="108"/>
      <c r="AT5" s="101"/>
      <c r="AX5" s="120" t="s">
        <v>2</v>
      </c>
      <c r="AY5" s="120">
        <v>1</v>
      </c>
    </row>
    <row r="6" spans="1:51" s="93" customFormat="1" ht="61.5">
      <c r="A6" s="92"/>
      <c r="B6" s="92"/>
      <c r="C6" s="117"/>
      <c r="D6" s="117"/>
      <c r="E6" s="102" t="s">
        <v>67</v>
      </c>
      <c r="F6" s="125">
        <f>zapis!$U$13</f>
        <v>0</v>
      </c>
      <c r="G6" s="124"/>
      <c r="H6" s="119"/>
      <c r="I6" s="244" t="str">
        <f>zapis!E11</f>
        <v xml:space="preserve"> </v>
      </c>
      <c r="J6" s="245"/>
      <c r="K6" s="245"/>
      <c r="L6" s="245"/>
      <c r="M6" s="98"/>
      <c r="N6" s="248"/>
      <c r="O6" s="248"/>
      <c r="P6" s="248"/>
      <c r="Q6" s="248"/>
      <c r="R6" s="248"/>
      <c r="S6" s="98"/>
      <c r="T6" s="243"/>
      <c r="U6" s="106"/>
      <c r="V6" s="98"/>
      <c r="X6" s="107"/>
      <c r="Y6" s="100"/>
      <c r="Z6" s="100"/>
      <c r="AA6" s="100"/>
      <c r="AC6" s="93">
        <f>VLOOKUP(I8,[1]vylosovanie!$F$8:$L$190,7,0)</f>
        <v>0</v>
      </c>
      <c r="AD6" s="108">
        <f>IF(N8&gt;N5,1,0)</f>
        <v>0</v>
      </c>
      <c r="AE6" s="108">
        <f>IF(O8&gt;O5,1,0)</f>
        <v>0</v>
      </c>
      <c r="AF6" s="108">
        <f>IF(P8&gt;P5,1,0)</f>
        <v>0</v>
      </c>
      <c r="AG6" s="108">
        <f>IF(Q8&gt;Q5,1,0)</f>
        <v>0</v>
      </c>
      <c r="AH6" s="108">
        <f>IF(R8&gt;R5,1,0)</f>
        <v>0</v>
      </c>
      <c r="AI6" s="108"/>
      <c r="AJ6" s="108"/>
      <c r="AL6" s="108" t="e">
        <f>IF(ISBLANK(N8)=TRUE,"",IF(AD6=1,N5,-N8))</f>
        <v>#VALUE!</v>
      </c>
      <c r="AM6" s="108" t="e">
        <f>IF(ISBLANK(O8)=TRUE,"",IF(AE6=1,O5,-O8))</f>
        <v>#VALUE!</v>
      </c>
      <c r="AN6" s="108" t="e">
        <f>IF(ISBLANK(P8)=TRUE,"",IF(AF6=1,P5,-P8))</f>
        <v>#VALUE!</v>
      </c>
      <c r="AO6" s="108" t="e">
        <f>IF(ISBLANK(Q8)=TRUE,"",IF(AG6=1,Q5,-Q8))</f>
        <v>#VALUE!</v>
      </c>
      <c r="AP6" s="108" t="e">
        <f>IF(ISBLANK(R8)=TRUE,"",IF(AH6=1,R5,-R8))</f>
        <v>#VALUE!</v>
      </c>
      <c r="AQ6" s="108"/>
      <c r="AR6" s="108"/>
      <c r="AT6" s="101"/>
      <c r="AX6" s="120" t="s">
        <v>3</v>
      </c>
      <c r="AY6" s="120">
        <v>2</v>
      </c>
    </row>
    <row r="7" spans="1:51" s="93" customFormat="1" ht="61.5">
      <c r="A7" s="92"/>
      <c r="B7" s="92"/>
      <c r="C7" s="117"/>
      <c r="D7" s="117"/>
      <c r="E7" s="102"/>
      <c r="F7" s="12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106"/>
      <c r="V7" s="98"/>
      <c r="X7" s="107"/>
      <c r="Y7" s="100"/>
      <c r="Z7" s="100"/>
      <c r="AA7" s="100"/>
      <c r="AT7" s="101"/>
      <c r="AX7" s="120" t="s">
        <v>4</v>
      </c>
      <c r="AY7" s="120">
        <v>3</v>
      </c>
    </row>
    <row r="8" spans="1:51" s="93" customFormat="1" ht="61.5">
      <c r="A8" s="92"/>
      <c r="B8" s="92"/>
      <c r="C8" s="117"/>
      <c r="D8" s="117"/>
      <c r="E8" s="102" t="s">
        <v>68</v>
      </c>
      <c r="F8" s="125">
        <f>zapis!$W$13</f>
        <v>0</v>
      </c>
      <c r="G8" s="124"/>
      <c r="H8" s="119"/>
      <c r="I8" s="244">
        <f>zapis!E28</f>
        <v>0</v>
      </c>
      <c r="J8" s="245"/>
      <c r="K8" s="245"/>
      <c r="L8" s="245"/>
      <c r="M8" s="98"/>
      <c r="N8" s="247" t="s">
        <v>49</v>
      </c>
      <c r="O8" s="247" t="s">
        <v>49</v>
      </c>
      <c r="P8" s="247" t="s">
        <v>49</v>
      </c>
      <c r="Q8" s="247" t="s">
        <v>49</v>
      </c>
      <c r="R8" s="247" t="s">
        <v>49</v>
      </c>
      <c r="S8" s="98"/>
      <c r="T8" s="243" t="str">
        <f>IF(SUM(AD5:AJ6)=0,"",SUM(AD6:AJ6))</f>
        <v/>
      </c>
      <c r="U8" s="106"/>
      <c r="V8" s="98"/>
      <c r="X8" s="107"/>
      <c r="Y8" s="100"/>
      <c r="Z8" s="100"/>
      <c r="AA8" s="100"/>
      <c r="AT8" s="101"/>
      <c r="AX8" s="120" t="s">
        <v>5</v>
      </c>
      <c r="AY8" s="120">
        <v>4</v>
      </c>
    </row>
    <row r="9" spans="1:51" s="93" customFormat="1" ht="61.5">
      <c r="A9" s="92"/>
      <c r="B9" s="92"/>
      <c r="C9" s="117"/>
      <c r="D9" s="117"/>
      <c r="E9" s="109"/>
      <c r="F9" s="129"/>
      <c r="G9" s="124"/>
      <c r="H9" s="119"/>
      <c r="I9" s="244">
        <f>zapis!E29</f>
        <v>0</v>
      </c>
      <c r="J9" s="245"/>
      <c r="K9" s="245"/>
      <c r="L9" s="245"/>
      <c r="M9" s="98"/>
      <c r="N9" s="248"/>
      <c r="O9" s="248"/>
      <c r="P9" s="248"/>
      <c r="Q9" s="248"/>
      <c r="R9" s="248"/>
      <c r="S9" s="98"/>
      <c r="T9" s="243"/>
      <c r="U9" s="106"/>
      <c r="V9" s="98"/>
      <c r="X9" s="107"/>
      <c r="Y9" s="100"/>
      <c r="Z9" s="100"/>
      <c r="AA9" s="100"/>
      <c r="AT9" s="101"/>
      <c r="AX9" s="120" t="s">
        <v>69</v>
      </c>
      <c r="AY9" s="120">
        <v>5</v>
      </c>
    </row>
    <row r="10" spans="1:51" s="93" customFormat="1" ht="61.5">
      <c r="A10" s="92"/>
      <c r="B10" s="92"/>
      <c r="C10" s="117"/>
      <c r="D10" s="117"/>
      <c r="E10" s="102" t="s">
        <v>63</v>
      </c>
      <c r="F10" s="125" t="s">
        <v>77</v>
      </c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106"/>
      <c r="V10" s="98"/>
      <c r="X10" s="107"/>
      <c r="Y10" s="100"/>
      <c r="Z10" s="100"/>
      <c r="AA10" s="100"/>
      <c r="AT10" s="101"/>
      <c r="AX10" s="120" t="s">
        <v>70</v>
      </c>
      <c r="AY10" s="120">
        <v>6</v>
      </c>
    </row>
    <row r="11" spans="1:51" s="93" customFormat="1" ht="61.5">
      <c r="A11" s="92"/>
      <c r="B11" s="92"/>
      <c r="C11" s="117"/>
      <c r="D11" s="117"/>
      <c r="E11" s="109"/>
      <c r="F11" s="129"/>
      <c r="G11" s="98"/>
      <c r="H11" s="98"/>
      <c r="I11" s="98" t="s">
        <v>18</v>
      </c>
      <c r="J11" s="98"/>
      <c r="K11" s="98"/>
      <c r="L11" s="98"/>
      <c r="M11" s="98"/>
      <c r="N11" s="110"/>
      <c r="O11" s="105"/>
      <c r="P11" s="105" t="s">
        <v>62</v>
      </c>
      <c r="Q11" s="105"/>
      <c r="R11" s="105"/>
      <c r="S11" s="98"/>
      <c r="T11" s="98"/>
      <c r="U11" s="106"/>
      <c r="V11" s="98"/>
      <c r="X11" s="107"/>
      <c r="Y11" s="100"/>
      <c r="Z11" s="100"/>
      <c r="AA11" s="100"/>
      <c r="AT11" s="101"/>
      <c r="AX11" s="120" t="s">
        <v>71</v>
      </c>
      <c r="AY11" s="120">
        <v>7</v>
      </c>
    </row>
    <row r="12" spans="1:51" s="93" customFormat="1" ht="61.5">
      <c r="A12" s="92"/>
      <c r="B12" s="92"/>
      <c r="E12" s="102"/>
      <c r="F12" s="125"/>
      <c r="G12" s="98"/>
      <c r="H12" s="98"/>
      <c r="I12" s="242"/>
      <c r="J12" s="242"/>
      <c r="K12" s="242"/>
      <c r="L12" s="242"/>
      <c r="M12" s="98"/>
      <c r="N12" s="242" t="str">
        <f>IF(T5&gt;T8,I5,IF(T8&gt;T5,I8,""))</f>
        <v/>
      </c>
      <c r="O12" s="242"/>
      <c r="P12" s="242"/>
      <c r="Q12" s="242"/>
      <c r="R12" s="242"/>
      <c r="S12" s="246"/>
      <c r="T12" s="98"/>
      <c r="U12" s="106"/>
      <c r="V12" s="98"/>
      <c r="X12" s="107"/>
      <c r="Y12" s="100"/>
      <c r="Z12" s="100"/>
      <c r="AA12" s="100"/>
      <c r="AT12" s="101"/>
      <c r="AX12" s="120" t="s">
        <v>72</v>
      </c>
      <c r="AY12" s="120">
        <v>8</v>
      </c>
    </row>
    <row r="13" spans="1:51" s="93" customFormat="1" ht="61.5">
      <c r="A13" s="92"/>
      <c r="B13" s="92"/>
      <c r="E13" s="109"/>
      <c r="F13" s="129"/>
      <c r="G13" s="98"/>
      <c r="H13" s="98"/>
      <c r="I13" s="242"/>
      <c r="J13" s="242"/>
      <c r="K13" s="242"/>
      <c r="L13" s="242"/>
      <c r="M13" s="98"/>
      <c r="N13" s="242" t="str">
        <f>IF(T5&gt;T8,I6,IF(T8&gt;T5,I9,""))</f>
        <v/>
      </c>
      <c r="O13" s="242"/>
      <c r="P13" s="242"/>
      <c r="Q13" s="242"/>
      <c r="R13" s="242"/>
      <c r="S13" s="246"/>
      <c r="T13" s="98"/>
      <c r="U13" s="106"/>
      <c r="V13" s="98"/>
      <c r="X13" s="107"/>
      <c r="Y13" s="100"/>
      <c r="Z13" s="100"/>
      <c r="AA13" s="100"/>
      <c r="AT13" s="101"/>
      <c r="AX13" s="118"/>
      <c r="AY13" s="118"/>
    </row>
    <row r="14" spans="1:51" s="93" customFormat="1" ht="61.5">
      <c r="A14" s="92"/>
      <c r="B14" s="92"/>
      <c r="E14" s="109"/>
      <c r="F14" s="130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106"/>
      <c r="V14" s="98"/>
      <c r="X14" s="107"/>
      <c r="Y14" s="100"/>
      <c r="Z14" s="100"/>
      <c r="AA14" s="100"/>
      <c r="AT14" s="101"/>
      <c r="AX14" s="118"/>
      <c r="AY14" s="118"/>
    </row>
    <row r="15" spans="1:51" s="93" customFormat="1" ht="61.5">
      <c r="A15" s="92"/>
      <c r="B15" s="92"/>
      <c r="E15" s="109"/>
      <c r="F15" s="129"/>
      <c r="G15" s="98"/>
      <c r="H15" s="98" t="s">
        <v>64</v>
      </c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106"/>
      <c r="V15" s="98"/>
      <c r="X15" s="107"/>
      <c r="Y15" s="100"/>
      <c r="Z15" s="100"/>
      <c r="AA15" s="100"/>
      <c r="AT15" s="101"/>
      <c r="AX15" s="118"/>
      <c r="AY15" s="118"/>
    </row>
    <row r="16" spans="1:51" s="93" customFormat="1" ht="61.5">
      <c r="A16" s="92"/>
      <c r="B16" s="92"/>
      <c r="E16" s="109"/>
      <c r="F16" s="129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106"/>
      <c r="V16" s="98"/>
      <c r="X16" s="107"/>
      <c r="Y16" s="100"/>
      <c r="Z16" s="100"/>
      <c r="AA16" s="100"/>
      <c r="AT16" s="101"/>
      <c r="AX16" s="118"/>
      <c r="AY16" s="118"/>
    </row>
    <row r="17" spans="1:75" s="93" customFormat="1" ht="61.5">
      <c r="A17" s="92"/>
      <c r="B17" s="92"/>
      <c r="E17" s="109"/>
      <c r="F17" s="129"/>
      <c r="G17" s="98"/>
      <c r="H17" s="98"/>
      <c r="I17" s="249" t="str">
        <f>I5</f>
        <v xml:space="preserve"> </v>
      </c>
      <c r="J17" s="249"/>
      <c r="K17" s="249"/>
      <c r="L17" s="249"/>
      <c r="M17" s="98"/>
      <c r="N17" s="98"/>
      <c r="O17" s="110"/>
      <c r="P17" s="249">
        <f>I8</f>
        <v>0</v>
      </c>
      <c r="Q17" s="249"/>
      <c r="R17" s="249"/>
      <c r="S17" s="256"/>
      <c r="T17" s="98"/>
      <c r="U17" s="106"/>
      <c r="V17" s="98"/>
      <c r="X17" s="107"/>
      <c r="Y17" s="100"/>
      <c r="Z17" s="100"/>
      <c r="AA17" s="100"/>
      <c r="AT17" s="101"/>
      <c r="AX17" s="118"/>
      <c r="AY17" s="118"/>
    </row>
    <row r="18" spans="1:75" s="93" customFormat="1" ht="61.5">
      <c r="A18" s="92"/>
      <c r="B18" s="92"/>
      <c r="E18" s="102"/>
      <c r="F18" s="125"/>
      <c r="G18" s="98"/>
      <c r="H18" s="98"/>
      <c r="I18" s="249" t="str">
        <f>I6</f>
        <v xml:space="preserve"> </v>
      </c>
      <c r="J18" s="249"/>
      <c r="K18" s="249"/>
      <c r="L18" s="249"/>
      <c r="M18" s="98"/>
      <c r="N18" s="98"/>
      <c r="O18" s="98"/>
      <c r="P18" s="249">
        <f>I9</f>
        <v>0</v>
      </c>
      <c r="Q18" s="249"/>
      <c r="R18" s="249"/>
      <c r="S18" s="256"/>
      <c r="T18" s="98"/>
      <c r="U18" s="106"/>
      <c r="V18" s="98"/>
      <c r="X18" s="107"/>
      <c r="Y18" s="100"/>
      <c r="Z18" s="100"/>
      <c r="AA18" s="100"/>
      <c r="AT18" s="101"/>
      <c r="AX18" s="118"/>
      <c r="AY18" s="118"/>
    </row>
    <row r="19" spans="1:75" s="93" customFormat="1" ht="61.5">
      <c r="A19" s="92"/>
      <c r="B19" s="92"/>
      <c r="E19" s="102"/>
      <c r="F19" s="125"/>
      <c r="G19" s="98"/>
      <c r="H19" s="111" t="s">
        <v>65</v>
      </c>
      <c r="I19" s="239"/>
      <c r="J19" s="240"/>
      <c r="K19" s="240"/>
      <c r="L19" s="241"/>
      <c r="M19" s="98"/>
      <c r="N19" s="98"/>
      <c r="O19" s="111" t="s">
        <v>65</v>
      </c>
      <c r="P19" s="242"/>
      <c r="Q19" s="242"/>
      <c r="R19" s="242"/>
      <c r="S19" s="242"/>
      <c r="T19" s="98"/>
      <c r="U19" s="106"/>
      <c r="V19" s="98"/>
      <c r="X19" s="107"/>
      <c r="Y19" s="100"/>
      <c r="Z19" s="100"/>
      <c r="AA19" s="100"/>
      <c r="AT19" s="101"/>
      <c r="AX19" s="118"/>
      <c r="AY19" s="118"/>
    </row>
    <row r="20" spans="1:75" s="93" customFormat="1" ht="61.5">
      <c r="A20" s="92"/>
      <c r="B20" s="92"/>
      <c r="E20" s="102"/>
      <c r="F20" s="125"/>
      <c r="G20" s="98"/>
      <c r="H20" s="111" t="s">
        <v>66</v>
      </c>
      <c r="I20" s="242"/>
      <c r="J20" s="242"/>
      <c r="K20" s="242"/>
      <c r="L20" s="242"/>
      <c r="M20" s="98"/>
      <c r="N20" s="98"/>
      <c r="O20" s="111" t="s">
        <v>66</v>
      </c>
      <c r="P20" s="242"/>
      <c r="Q20" s="242"/>
      <c r="R20" s="242"/>
      <c r="S20" s="242"/>
      <c r="T20" s="98"/>
      <c r="U20" s="106"/>
      <c r="V20" s="98"/>
      <c r="X20" s="107"/>
      <c r="Y20" s="100"/>
      <c r="Z20" s="100"/>
      <c r="AA20" s="100"/>
      <c r="AT20" s="101"/>
      <c r="AX20" s="118"/>
      <c r="AY20" s="118"/>
    </row>
    <row r="21" spans="1:75" s="93" customFormat="1" ht="61.5">
      <c r="A21" s="92"/>
      <c r="B21" s="92"/>
      <c r="E21" s="102"/>
      <c r="F21" s="125"/>
      <c r="G21" s="98"/>
      <c r="H21" s="111" t="s">
        <v>66</v>
      </c>
      <c r="I21" s="242"/>
      <c r="J21" s="242"/>
      <c r="K21" s="242"/>
      <c r="L21" s="242"/>
      <c r="M21" s="98"/>
      <c r="N21" s="98"/>
      <c r="O21" s="111" t="s">
        <v>66</v>
      </c>
      <c r="P21" s="242"/>
      <c r="Q21" s="242"/>
      <c r="R21" s="242"/>
      <c r="S21" s="242"/>
      <c r="T21" s="98"/>
      <c r="U21" s="106"/>
      <c r="V21" s="98"/>
      <c r="X21" s="107"/>
      <c r="Y21" s="100"/>
      <c r="Z21" s="100"/>
      <c r="AA21" s="100"/>
      <c r="AT21" s="101"/>
      <c r="AX21" s="118"/>
      <c r="AY21" s="118"/>
    </row>
    <row r="22" spans="1:75" s="93" customFormat="1" ht="62.25" thickBot="1">
      <c r="A22" s="92"/>
      <c r="B22" s="92"/>
      <c r="E22" s="112"/>
      <c r="F22" s="131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4"/>
      <c r="T22" s="114"/>
      <c r="U22" s="115"/>
      <c r="V22" s="98"/>
      <c r="X22" s="107"/>
      <c r="Y22" s="100"/>
      <c r="Z22" s="100"/>
      <c r="AA22" s="100"/>
      <c r="AT22" s="101"/>
      <c r="AX22" s="118"/>
      <c r="AY22" s="118"/>
    </row>
    <row r="23" spans="1:75" ht="62.25" thickBot="1">
      <c r="A23" s="92"/>
      <c r="B23" s="92"/>
      <c r="C23" s="93"/>
      <c r="D23" s="93"/>
      <c r="E23" s="93"/>
      <c r="F23" s="132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107"/>
      <c r="Y23" s="100"/>
      <c r="Z23" s="100"/>
      <c r="AA23" s="100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101"/>
      <c r="AU23" s="93"/>
      <c r="AV23" s="93"/>
      <c r="AW23" s="93"/>
      <c r="AX23" s="93"/>
      <c r="AY23" s="93"/>
      <c r="AZ23" s="93"/>
      <c r="BA23" s="93"/>
      <c r="BB23" s="93"/>
      <c r="BC23" s="93"/>
      <c r="BD23" s="93"/>
      <c r="BE23" s="93"/>
      <c r="BF23" s="93"/>
      <c r="BG23" s="93"/>
      <c r="BH23" s="93"/>
      <c r="BI23" s="93"/>
      <c r="BJ23" s="93"/>
      <c r="BK23" s="93"/>
      <c r="BL23" s="93"/>
      <c r="BM23" s="93"/>
      <c r="BN23" s="93"/>
      <c r="BO23" s="93"/>
      <c r="BP23" s="93"/>
      <c r="BQ23" s="93"/>
      <c r="BR23" s="92"/>
      <c r="BS23" s="92"/>
      <c r="BT23" s="93"/>
      <c r="BU23" s="93"/>
      <c r="BV23" s="93"/>
      <c r="BW23" s="116"/>
    </row>
    <row r="24" spans="1:75" s="93" customFormat="1" ht="69" customHeight="1">
      <c r="A24" s="92"/>
      <c r="B24" s="92"/>
      <c r="E24" s="94" t="s">
        <v>9</v>
      </c>
      <c r="F24" s="127">
        <f>zapis!$R$7</f>
        <v>0</v>
      </c>
      <c r="G24" s="95"/>
      <c r="H24" s="96" t="s">
        <v>55</v>
      </c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 t="s">
        <v>56</v>
      </c>
      <c r="U24" s="97">
        <v>1</v>
      </c>
      <c r="V24" s="98"/>
      <c r="X24" s="99" t="str">
        <f>T26</f>
        <v/>
      </c>
      <c r="Y24" s="99" t="str">
        <f>T29</f>
        <v/>
      </c>
      <c r="Z24" s="100"/>
      <c r="AA24" s="100" t="str">
        <f>CONCATENATE("Tbl.: ",F26,"   H: ",F29,"   D: ",F28)</f>
        <v xml:space="preserve">Tbl.:    H: 0   D: </v>
      </c>
      <c r="AC24" s="93" t="s">
        <v>57</v>
      </c>
      <c r="AT24" s="101" t="e">
        <f>CONCATENATE(AL26,",",AM26,",",AN26,",",AO26,",",AP26,",",AQ26,",",AR26)</f>
        <v>#VALUE!</v>
      </c>
    </row>
    <row r="25" spans="1:75" s="93" customFormat="1" ht="61.5">
      <c r="A25" s="92"/>
      <c r="B25" s="92"/>
      <c r="E25" s="102" t="s">
        <v>10</v>
      </c>
      <c r="F25" s="125">
        <f>zapis!$R$9</f>
        <v>0</v>
      </c>
      <c r="G25" s="103" t="s">
        <v>58</v>
      </c>
      <c r="H25" s="104" t="s">
        <v>59</v>
      </c>
      <c r="I25" s="98"/>
      <c r="J25" s="98"/>
      <c r="K25" s="98"/>
      <c r="L25" s="98"/>
      <c r="M25" s="103"/>
      <c r="N25" s="105">
        <v>1</v>
      </c>
      <c r="O25" s="105">
        <v>2</v>
      </c>
      <c r="P25" s="105">
        <v>3</v>
      </c>
      <c r="Q25" s="105">
        <v>4</v>
      </c>
      <c r="R25" s="105">
        <v>5</v>
      </c>
      <c r="S25" s="98"/>
      <c r="T25" s="105" t="s">
        <v>60</v>
      </c>
      <c r="U25" s="106"/>
      <c r="V25" s="98"/>
      <c r="X25" s="107"/>
      <c r="Y25" s="100"/>
      <c r="Z25" s="100"/>
      <c r="AA25" s="100"/>
      <c r="AC25" s="93" t="s">
        <v>61</v>
      </c>
      <c r="AT25" s="101" t="e">
        <f>CONCATENATE(AL27,",",AM27,",",AN27,",",AO27,",",AP27,",",AQ27,",",AR27)</f>
        <v>#VALUE!</v>
      </c>
    </row>
    <row r="26" spans="1:75" s="93" customFormat="1" ht="61.5">
      <c r="A26" s="92"/>
      <c r="B26" s="92"/>
      <c r="E26" s="102"/>
      <c r="F26" s="125"/>
      <c r="G26" s="266"/>
      <c r="H26" s="242"/>
      <c r="I26" s="260" t="str">
        <f>VLOOKUP(F31,zapis!$A$16:$Q$24,16,0)</f>
        <v xml:space="preserve"> </v>
      </c>
      <c r="J26" s="261"/>
      <c r="K26" s="261"/>
      <c r="L26" s="262"/>
      <c r="M26" s="268"/>
      <c r="N26" s="247" t="s">
        <v>49</v>
      </c>
      <c r="O26" s="247" t="s">
        <v>49</v>
      </c>
      <c r="P26" s="247" t="s">
        <v>49</v>
      </c>
      <c r="Q26" s="247" t="s">
        <v>49</v>
      </c>
      <c r="R26" s="247" t="s">
        <v>49</v>
      </c>
      <c r="S26" s="98"/>
      <c r="T26" s="243" t="str">
        <f>IF(N26="w",3,IF(N29="w","x",IF(SUM(AD26:AJ27)=0,"",SUM(AD26:AJ26))))</f>
        <v/>
      </c>
      <c r="U26" s="106"/>
      <c r="V26" s="98"/>
      <c r="X26" s="107"/>
      <c r="Y26" s="100"/>
      <c r="Z26" s="100"/>
      <c r="AA26" s="100"/>
      <c r="AC26" s="93">
        <f>A26</f>
        <v>0</v>
      </c>
      <c r="AD26" s="108">
        <f>IF(N26&gt;N29,1,0)</f>
        <v>0</v>
      </c>
      <c r="AE26" s="108">
        <f>IF(O26&gt;O29,1,0)</f>
        <v>0</v>
      </c>
      <c r="AF26" s="108">
        <f>IF(P26&gt;P29,1,0)</f>
        <v>0</v>
      </c>
      <c r="AG26" s="108">
        <f>IF(Q26&gt;Q29,1,0)</f>
        <v>0</v>
      </c>
      <c r="AH26" s="108">
        <f>IF(R26&gt;R29,1,0)</f>
        <v>0</v>
      </c>
      <c r="AI26" s="108"/>
      <c r="AJ26" s="108"/>
      <c r="AL26" s="108" t="e">
        <f>IF(ISBLANK(N26)=TRUE,"",IF(AD26=1,N29,-N26))</f>
        <v>#VALUE!</v>
      </c>
      <c r="AM26" s="108" t="e">
        <f>IF(ISBLANK(O26)=TRUE,"",IF(AE26=1,O29,-O26))</f>
        <v>#VALUE!</v>
      </c>
      <c r="AN26" s="108" t="e">
        <f>IF(ISBLANK(P26)=TRUE,"",IF(AF26=1,P29,-P26))</f>
        <v>#VALUE!</v>
      </c>
      <c r="AO26" s="108" t="e">
        <f>IF(ISBLANK(Q26)=TRUE,"",IF(AG26=1,Q29,-Q26))</f>
        <v>#VALUE!</v>
      </c>
      <c r="AP26" s="108" t="e">
        <f>IF(ISBLANK(R26)=TRUE,"",IF(AH26=1,R29,-R26))</f>
        <v>#VALUE!</v>
      </c>
      <c r="AQ26" s="108"/>
      <c r="AR26" s="108"/>
      <c r="AT26" s="101"/>
    </row>
    <row r="27" spans="1:75" s="93" customFormat="1" ht="61.5">
      <c r="A27" s="92"/>
      <c r="B27" s="92"/>
      <c r="E27" s="102" t="s">
        <v>67</v>
      </c>
      <c r="F27" s="125">
        <f>zapis!$U$13</f>
        <v>0</v>
      </c>
      <c r="G27" s="267"/>
      <c r="H27" s="242"/>
      <c r="I27" s="263"/>
      <c r="J27" s="264"/>
      <c r="K27" s="264"/>
      <c r="L27" s="265"/>
      <c r="M27" s="268"/>
      <c r="N27" s="248"/>
      <c r="O27" s="248"/>
      <c r="P27" s="248"/>
      <c r="Q27" s="248"/>
      <c r="R27" s="248"/>
      <c r="S27" s="98"/>
      <c r="T27" s="243"/>
      <c r="U27" s="106"/>
      <c r="V27" s="98"/>
      <c r="X27" s="107"/>
      <c r="Y27" s="100"/>
      <c r="Z27" s="100"/>
      <c r="AA27" s="100"/>
      <c r="AC27" s="93">
        <f>A29</f>
        <v>0</v>
      </c>
      <c r="AD27" s="108">
        <f>IF(N29&gt;N26,1,0)</f>
        <v>0</v>
      </c>
      <c r="AE27" s="108">
        <f>IF(O29&gt;O26,1,0)</f>
        <v>0</v>
      </c>
      <c r="AF27" s="108">
        <f>IF(P29&gt;P26,1,0)</f>
        <v>0</v>
      </c>
      <c r="AG27" s="108">
        <f>IF(Q29&gt;Q26,1,0)</f>
        <v>0</v>
      </c>
      <c r="AH27" s="108">
        <f>IF(R29&gt;R26,1,0)</f>
        <v>0</v>
      </c>
      <c r="AI27" s="108"/>
      <c r="AJ27" s="108"/>
      <c r="AL27" s="108" t="e">
        <f>IF(ISBLANK(N29)=TRUE,"",IF(AD27=1,N26,-N29))</f>
        <v>#VALUE!</v>
      </c>
      <c r="AM27" s="108" t="e">
        <f>IF(ISBLANK(O29)=TRUE,"",IF(AE27=1,O26,-O29))</f>
        <v>#VALUE!</v>
      </c>
      <c r="AN27" s="108" t="e">
        <f>IF(ISBLANK(P29)=TRUE,"",IF(AF27=1,P26,-P29))</f>
        <v>#VALUE!</v>
      </c>
      <c r="AO27" s="108" t="e">
        <f>IF(ISBLANK(Q29)=TRUE,"",IF(AG27=1,Q26,-Q29))</f>
        <v>#VALUE!</v>
      </c>
      <c r="AP27" s="108" t="e">
        <f>IF(ISBLANK(R29)=TRUE,"",IF(AH27=1,R26,-R29))</f>
        <v>#VALUE!</v>
      </c>
      <c r="AQ27" s="108"/>
      <c r="AR27" s="108"/>
      <c r="AT27" s="101"/>
    </row>
    <row r="28" spans="1:75" s="93" customFormat="1" ht="61.5">
      <c r="A28" s="92"/>
      <c r="B28" s="92"/>
      <c r="E28" s="102"/>
      <c r="F28" s="12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106"/>
      <c r="V28" s="98"/>
      <c r="X28" s="107"/>
      <c r="Y28" s="100"/>
      <c r="Z28" s="100"/>
      <c r="AA28" s="100"/>
      <c r="AT28" s="101"/>
    </row>
    <row r="29" spans="1:75" s="93" customFormat="1" ht="61.5">
      <c r="A29" s="92"/>
      <c r="B29" s="92"/>
      <c r="E29" s="102" t="s">
        <v>68</v>
      </c>
      <c r="F29" s="125">
        <f>zapis!$W$13</f>
        <v>0</v>
      </c>
      <c r="G29" s="258"/>
      <c r="H29" s="242"/>
      <c r="I29" s="260" t="str">
        <f>VLOOKUP(F31,zapis!$A$16:$Q$24,17,0)</f>
        <v xml:space="preserve"> </v>
      </c>
      <c r="J29" s="261"/>
      <c r="K29" s="261"/>
      <c r="L29" s="262"/>
      <c r="M29" s="98"/>
      <c r="N29" s="247" t="s">
        <v>49</v>
      </c>
      <c r="O29" s="247" t="s">
        <v>49</v>
      </c>
      <c r="P29" s="247" t="s">
        <v>49</v>
      </c>
      <c r="Q29" s="247" t="s">
        <v>49</v>
      </c>
      <c r="R29" s="247" t="s">
        <v>49</v>
      </c>
      <c r="S29" s="98"/>
      <c r="T29" s="243" t="str">
        <f>IF(N29="w",3,IF(N26="w","x",IF(SUM(AD26:AJ27)=0,"",SUM(AD27:AJ27))))</f>
        <v/>
      </c>
      <c r="U29" s="106"/>
      <c r="V29" s="98"/>
      <c r="X29" s="107"/>
      <c r="Y29" s="100"/>
      <c r="Z29" s="100"/>
      <c r="AA29" s="100"/>
      <c r="AT29" s="101"/>
    </row>
    <row r="30" spans="1:75" s="93" customFormat="1" ht="61.5">
      <c r="B30" s="92"/>
      <c r="E30" s="109"/>
      <c r="F30" s="129"/>
      <c r="G30" s="259"/>
      <c r="H30" s="242"/>
      <c r="I30" s="263"/>
      <c r="J30" s="264"/>
      <c r="K30" s="264"/>
      <c r="L30" s="265"/>
      <c r="M30" s="98"/>
      <c r="N30" s="248"/>
      <c r="O30" s="248"/>
      <c r="P30" s="248"/>
      <c r="Q30" s="248"/>
      <c r="R30" s="248"/>
      <c r="S30" s="98"/>
      <c r="T30" s="243"/>
      <c r="U30" s="106"/>
      <c r="V30" s="98"/>
      <c r="X30" s="107"/>
      <c r="Y30" s="100"/>
      <c r="Z30" s="100"/>
      <c r="AA30" s="100"/>
      <c r="AT30" s="101"/>
    </row>
    <row r="31" spans="1:75" s="93" customFormat="1" ht="61.5">
      <c r="A31" s="92"/>
      <c r="B31" s="92"/>
      <c r="E31" s="102" t="s">
        <v>63</v>
      </c>
      <c r="F31" s="125" t="str">
        <f>zapis!A16</f>
        <v>A - X</v>
      </c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106"/>
      <c r="V31" s="98"/>
      <c r="X31" s="107"/>
      <c r="Y31" s="100"/>
      <c r="Z31" s="100"/>
      <c r="AA31" s="100"/>
      <c r="AT31" s="101"/>
    </row>
    <row r="32" spans="1:75" s="93" customFormat="1" ht="61.5">
      <c r="A32" s="92"/>
      <c r="B32" s="92"/>
      <c r="E32" s="109"/>
      <c r="F32" s="129"/>
      <c r="G32" s="98"/>
      <c r="H32" s="98"/>
      <c r="I32" s="98" t="s">
        <v>18</v>
      </c>
      <c r="J32" s="98"/>
      <c r="K32" s="98"/>
      <c r="L32" s="98"/>
      <c r="M32" s="98"/>
      <c r="N32" s="110"/>
      <c r="O32" s="105"/>
      <c r="P32" s="105" t="s">
        <v>62</v>
      </c>
      <c r="Q32" s="105"/>
      <c r="R32" s="105"/>
      <c r="S32" s="98"/>
      <c r="T32" s="98"/>
      <c r="U32" s="106"/>
      <c r="V32" s="98"/>
      <c r="X32" s="107"/>
      <c r="Y32" s="100"/>
      <c r="Z32" s="100"/>
      <c r="AA32" s="100"/>
      <c r="AT32" s="101"/>
    </row>
    <row r="33" spans="1:75" s="93" customFormat="1" ht="61.5">
      <c r="A33" s="92"/>
      <c r="B33" s="92"/>
      <c r="E33" s="102"/>
      <c r="F33" s="125"/>
      <c r="G33" s="98"/>
      <c r="H33" s="98"/>
      <c r="I33" s="242"/>
      <c r="J33" s="242"/>
      <c r="K33" s="242"/>
      <c r="L33" s="242"/>
      <c r="M33" s="98"/>
      <c r="N33" s="252" t="str">
        <f>IF(T29="x",I26,IF(T26="x",I29,IF(T26&gt;T29,I26,IF(T29&gt;T26,I29,""))))</f>
        <v/>
      </c>
      <c r="O33" s="253"/>
      <c r="P33" s="253"/>
      <c r="Q33" s="253"/>
      <c r="R33" s="253"/>
      <c r="S33" s="254"/>
      <c r="T33" s="98"/>
      <c r="U33" s="106"/>
      <c r="V33" s="98"/>
      <c r="X33" s="107"/>
      <c r="Y33" s="100"/>
      <c r="Z33" s="100"/>
      <c r="AA33" s="100"/>
      <c r="AT33" s="101"/>
    </row>
    <row r="34" spans="1:75" s="93" customFormat="1" ht="61.5">
      <c r="A34" s="92"/>
      <c r="B34" s="92"/>
      <c r="E34" s="109"/>
      <c r="F34" s="129"/>
      <c r="G34" s="98"/>
      <c r="H34" s="98"/>
      <c r="I34" s="242"/>
      <c r="J34" s="242"/>
      <c r="K34" s="242"/>
      <c r="L34" s="242"/>
      <c r="M34" s="98"/>
      <c r="N34" s="255"/>
      <c r="O34" s="256"/>
      <c r="P34" s="256"/>
      <c r="Q34" s="256"/>
      <c r="R34" s="256"/>
      <c r="S34" s="257"/>
      <c r="T34" s="98"/>
      <c r="U34" s="106"/>
      <c r="V34" s="98"/>
      <c r="X34" s="107"/>
      <c r="Y34" s="100"/>
      <c r="Z34" s="100"/>
      <c r="AA34" s="100"/>
      <c r="AT34" s="101"/>
    </row>
    <row r="35" spans="1:75" s="93" customFormat="1" ht="61.5">
      <c r="A35" s="92"/>
      <c r="B35" s="92"/>
      <c r="E35" s="109"/>
      <c r="F35" s="130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106"/>
      <c r="V35" s="98"/>
      <c r="X35" s="107"/>
      <c r="Y35" s="100"/>
      <c r="Z35" s="100"/>
      <c r="AA35" s="100"/>
      <c r="AT35" s="101"/>
    </row>
    <row r="36" spans="1:75" s="93" customFormat="1" ht="61.5">
      <c r="A36" s="92"/>
      <c r="B36" s="92"/>
      <c r="E36" s="109"/>
      <c r="F36" s="129"/>
      <c r="G36" s="98"/>
      <c r="H36" s="98" t="s">
        <v>64</v>
      </c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106"/>
      <c r="V36" s="98"/>
      <c r="X36" s="107"/>
      <c r="Y36" s="100"/>
      <c r="Z36" s="100"/>
      <c r="AA36" s="100"/>
      <c r="AT36" s="101"/>
    </row>
    <row r="37" spans="1:75" s="93" customFormat="1" ht="61.5">
      <c r="A37" s="92"/>
      <c r="B37" s="92"/>
      <c r="E37" s="109"/>
      <c r="F37" s="129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106"/>
      <c r="V37" s="98"/>
      <c r="X37" s="107"/>
      <c r="Y37" s="100"/>
      <c r="Z37" s="100"/>
      <c r="AA37" s="100"/>
      <c r="AT37" s="101"/>
    </row>
    <row r="38" spans="1:75" s="93" customFormat="1" ht="61.5">
      <c r="A38" s="92"/>
      <c r="B38" s="92"/>
      <c r="E38" s="109"/>
      <c r="F38" s="129"/>
      <c r="G38" s="98"/>
      <c r="H38" s="98"/>
      <c r="I38" s="249" t="str">
        <f>I26</f>
        <v xml:space="preserve"> </v>
      </c>
      <c r="J38" s="249"/>
      <c r="K38" s="249"/>
      <c r="L38" s="249"/>
      <c r="M38" s="98"/>
      <c r="N38" s="98"/>
      <c r="O38" s="98"/>
      <c r="P38" s="249" t="str">
        <f>I29</f>
        <v xml:space="preserve"> </v>
      </c>
      <c r="Q38" s="249"/>
      <c r="R38" s="249"/>
      <c r="S38" s="249"/>
      <c r="T38" s="98"/>
      <c r="U38" s="106"/>
      <c r="V38" s="98"/>
      <c r="X38" s="107"/>
      <c r="Y38" s="100"/>
      <c r="Z38" s="100"/>
      <c r="AA38" s="100"/>
      <c r="AT38" s="101"/>
    </row>
    <row r="39" spans="1:75" s="93" customFormat="1" ht="61.5">
      <c r="A39" s="92"/>
      <c r="B39" s="92"/>
      <c r="E39" s="102"/>
      <c r="F39" s="125"/>
      <c r="G39" s="98"/>
      <c r="H39" s="111" t="s">
        <v>65</v>
      </c>
      <c r="I39" s="239"/>
      <c r="J39" s="250"/>
      <c r="K39" s="250"/>
      <c r="L39" s="251"/>
      <c r="M39" s="98"/>
      <c r="N39" s="98"/>
      <c r="O39" s="111" t="s">
        <v>65</v>
      </c>
      <c r="P39" s="242"/>
      <c r="Q39" s="242"/>
      <c r="R39" s="242"/>
      <c r="S39" s="242"/>
      <c r="T39" s="98"/>
      <c r="U39" s="106"/>
      <c r="V39" s="98"/>
      <c r="X39" s="107"/>
      <c r="Y39" s="100"/>
      <c r="Z39" s="100"/>
      <c r="AA39" s="100"/>
      <c r="AT39" s="101"/>
    </row>
    <row r="40" spans="1:75" s="93" customFormat="1" ht="61.5">
      <c r="A40" s="92"/>
      <c r="B40" s="92"/>
      <c r="E40" s="102"/>
      <c r="F40" s="125"/>
      <c r="G40" s="98"/>
      <c r="H40" s="111" t="s">
        <v>66</v>
      </c>
      <c r="I40" s="242"/>
      <c r="J40" s="242"/>
      <c r="K40" s="242"/>
      <c r="L40" s="242"/>
      <c r="M40" s="98"/>
      <c r="N40" s="98"/>
      <c r="O40" s="111" t="s">
        <v>66</v>
      </c>
      <c r="P40" s="242"/>
      <c r="Q40" s="242"/>
      <c r="R40" s="242"/>
      <c r="S40" s="242"/>
      <c r="T40" s="98"/>
      <c r="U40" s="106"/>
      <c r="V40" s="98"/>
      <c r="X40" s="107"/>
      <c r="Y40" s="100"/>
      <c r="Z40" s="100"/>
      <c r="AA40" s="100"/>
      <c r="AT40" s="101"/>
    </row>
    <row r="41" spans="1:75" s="93" customFormat="1" ht="61.5">
      <c r="A41" s="92"/>
      <c r="B41" s="92"/>
      <c r="E41" s="102"/>
      <c r="F41" s="125"/>
      <c r="G41" s="98"/>
      <c r="H41" s="111" t="s">
        <v>66</v>
      </c>
      <c r="I41" s="242"/>
      <c r="J41" s="242"/>
      <c r="K41" s="242"/>
      <c r="L41" s="242"/>
      <c r="M41" s="98"/>
      <c r="N41" s="98"/>
      <c r="O41" s="111" t="s">
        <v>66</v>
      </c>
      <c r="P41" s="242"/>
      <c r="Q41" s="242"/>
      <c r="R41" s="242"/>
      <c r="S41" s="242"/>
      <c r="T41" s="98"/>
      <c r="U41" s="106"/>
      <c r="V41" s="98"/>
      <c r="X41" s="107"/>
      <c r="Y41" s="100"/>
      <c r="Z41" s="100"/>
      <c r="AA41" s="100"/>
      <c r="AT41" s="101"/>
    </row>
    <row r="42" spans="1:75" s="93" customFormat="1" ht="62.25" thickBot="1">
      <c r="A42" s="92"/>
      <c r="B42" s="92"/>
      <c r="E42" s="112"/>
      <c r="F42" s="131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4"/>
      <c r="T42" s="114"/>
      <c r="U42" s="115"/>
      <c r="V42" s="98"/>
      <c r="X42" s="107"/>
      <c r="Y42" s="100"/>
      <c r="Z42" s="100"/>
      <c r="AA42" s="100"/>
      <c r="AT42" s="101"/>
    </row>
    <row r="43" spans="1:75" ht="62.25" thickBot="1">
      <c r="A43" s="92"/>
      <c r="B43" s="92"/>
      <c r="C43" s="93"/>
      <c r="D43" s="93"/>
      <c r="E43" s="93"/>
      <c r="F43" s="132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107"/>
      <c r="Y43" s="100"/>
      <c r="Z43" s="100"/>
      <c r="AA43" s="100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101"/>
      <c r="AU43" s="93"/>
      <c r="AV43" s="93"/>
      <c r="AW43" s="93"/>
      <c r="AX43" s="93"/>
      <c r="AY43" s="93"/>
      <c r="AZ43" s="93"/>
      <c r="BA43" s="93"/>
      <c r="BB43" s="93"/>
      <c r="BC43" s="93"/>
      <c r="BD43" s="93"/>
      <c r="BE43" s="93"/>
      <c r="BF43" s="93"/>
      <c r="BG43" s="93"/>
      <c r="BH43" s="93"/>
      <c r="BI43" s="93"/>
      <c r="BJ43" s="93"/>
      <c r="BK43" s="93"/>
      <c r="BL43" s="93"/>
      <c r="BM43" s="93"/>
      <c r="BN43" s="93"/>
      <c r="BO43" s="93"/>
      <c r="BP43" s="93"/>
      <c r="BQ43" s="93"/>
      <c r="BR43" s="92"/>
      <c r="BS43" s="92"/>
      <c r="BT43" s="93"/>
      <c r="BU43" s="93"/>
      <c r="BV43" s="93"/>
      <c r="BW43" s="116"/>
    </row>
    <row r="44" spans="1:75" s="93" customFormat="1" ht="69" customHeight="1">
      <c r="A44" s="92"/>
      <c r="B44" s="92"/>
      <c r="E44" s="94" t="s">
        <v>9</v>
      </c>
      <c r="F44" s="127">
        <f>zapis!$R$7</f>
        <v>0</v>
      </c>
      <c r="G44" s="95"/>
      <c r="H44" s="96" t="s">
        <v>55</v>
      </c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 t="s">
        <v>56</v>
      </c>
      <c r="U44" s="97">
        <v>2</v>
      </c>
      <c r="V44" s="98"/>
      <c r="X44" s="99" t="str">
        <f>T46</f>
        <v/>
      </c>
      <c r="Y44" s="99" t="str">
        <f>T49</f>
        <v/>
      </c>
      <c r="Z44" s="100"/>
      <c r="AA44" s="100" t="str">
        <f>CONCATENATE("Tbl.: ",F46,"   H: ",F49,"   D: ",F48)</f>
        <v xml:space="preserve">Tbl.:    H: 0   D: </v>
      </c>
      <c r="AC44" s="93" t="s">
        <v>57</v>
      </c>
      <c r="AT44" s="101" t="e">
        <f>CONCATENATE(AL46,",",AM46,",",AN46,",",AO46,",",AP46,",",AQ46,",",AR46)</f>
        <v>#VALUE!</v>
      </c>
    </row>
    <row r="45" spans="1:75" s="93" customFormat="1" ht="61.5">
      <c r="A45" s="92"/>
      <c r="B45" s="92"/>
      <c r="E45" s="102" t="s">
        <v>10</v>
      </c>
      <c r="F45" s="125">
        <f>zapis!$R$9</f>
        <v>0</v>
      </c>
      <c r="G45" s="103" t="s">
        <v>58</v>
      </c>
      <c r="H45" s="104" t="s">
        <v>59</v>
      </c>
      <c r="I45" s="98"/>
      <c r="J45" s="98"/>
      <c r="K45" s="98"/>
      <c r="L45" s="98"/>
      <c r="M45" s="103"/>
      <c r="N45" s="105">
        <v>1</v>
      </c>
      <c r="O45" s="105">
        <v>2</v>
      </c>
      <c r="P45" s="105">
        <v>3</v>
      </c>
      <c r="Q45" s="105">
        <v>4</v>
      </c>
      <c r="R45" s="105">
        <v>5</v>
      </c>
      <c r="S45" s="98"/>
      <c r="T45" s="105" t="s">
        <v>60</v>
      </c>
      <c r="U45" s="106"/>
      <c r="V45" s="98"/>
      <c r="X45" s="107"/>
      <c r="Y45" s="100"/>
      <c r="Z45" s="100"/>
      <c r="AA45" s="100"/>
      <c r="AC45" s="93" t="s">
        <v>61</v>
      </c>
      <c r="AT45" s="101" t="e">
        <f>CONCATENATE(AL47,",",AM47,",",AN47,",",AO47,",",AP47,",",AQ47,",",AR47)</f>
        <v>#VALUE!</v>
      </c>
    </row>
    <row r="46" spans="1:75" s="93" customFormat="1" ht="61.5">
      <c r="A46" s="92"/>
      <c r="B46" s="92"/>
      <c r="E46" s="102"/>
      <c r="F46" s="125"/>
      <c r="G46" s="266"/>
      <c r="H46" s="242"/>
      <c r="I46" s="260" t="str">
        <f>VLOOKUP(F51,zapis!$A$16:$Q$24,16,0)</f>
        <v xml:space="preserve"> </v>
      </c>
      <c r="J46" s="261"/>
      <c r="K46" s="261"/>
      <c r="L46" s="262"/>
      <c r="M46" s="268"/>
      <c r="N46" s="247" t="s">
        <v>49</v>
      </c>
      <c r="O46" s="247" t="s">
        <v>49</v>
      </c>
      <c r="P46" s="247" t="s">
        <v>49</v>
      </c>
      <c r="Q46" s="247" t="s">
        <v>49</v>
      </c>
      <c r="R46" s="247" t="s">
        <v>49</v>
      </c>
      <c r="S46" s="98"/>
      <c r="T46" s="243" t="str">
        <f>IF(N46="w",3,IF(N49="w","x",IF(SUM(AD46:AJ47)=0,"",SUM(AD46:AJ46))))</f>
        <v/>
      </c>
      <c r="U46" s="106"/>
      <c r="V46" s="98"/>
      <c r="X46" s="107"/>
      <c r="Y46" s="100"/>
      <c r="Z46" s="100"/>
      <c r="AA46" s="100"/>
      <c r="AC46" s="93">
        <f>A46</f>
        <v>0</v>
      </c>
      <c r="AD46" s="108">
        <f>IF(N46&gt;N49,1,0)</f>
        <v>0</v>
      </c>
      <c r="AE46" s="108">
        <f>IF(O46&gt;O49,1,0)</f>
        <v>0</v>
      </c>
      <c r="AF46" s="108">
        <f>IF(P46&gt;P49,1,0)</f>
        <v>0</v>
      </c>
      <c r="AG46" s="108">
        <f>IF(Q46&gt;Q49,1,0)</f>
        <v>0</v>
      </c>
      <c r="AH46" s="108">
        <f>IF(R46&gt;R49,1,0)</f>
        <v>0</v>
      </c>
      <c r="AI46" s="108"/>
      <c r="AJ46" s="108"/>
      <c r="AL46" s="108" t="e">
        <f>IF(ISBLANK(N46)=TRUE,"",IF(AD46=1,N49,-N46))</f>
        <v>#VALUE!</v>
      </c>
      <c r="AM46" s="108" t="e">
        <f>IF(ISBLANK(O46)=TRUE,"",IF(AE46=1,O49,-O46))</f>
        <v>#VALUE!</v>
      </c>
      <c r="AN46" s="108" t="e">
        <f>IF(ISBLANK(P46)=TRUE,"",IF(AF46=1,P49,-P46))</f>
        <v>#VALUE!</v>
      </c>
      <c r="AO46" s="108" t="e">
        <f>IF(ISBLANK(Q46)=TRUE,"",IF(AG46=1,Q49,-Q46))</f>
        <v>#VALUE!</v>
      </c>
      <c r="AP46" s="108" t="e">
        <f>IF(ISBLANK(R46)=TRUE,"",IF(AH46=1,R49,-R46))</f>
        <v>#VALUE!</v>
      </c>
      <c r="AQ46" s="108"/>
      <c r="AR46" s="108"/>
      <c r="AT46" s="101"/>
    </row>
    <row r="47" spans="1:75" s="93" customFormat="1" ht="61.5">
      <c r="A47" s="92"/>
      <c r="B47" s="92"/>
      <c r="E47" s="102" t="s">
        <v>67</v>
      </c>
      <c r="F47" s="125">
        <f>zapis!$U$13</f>
        <v>0</v>
      </c>
      <c r="G47" s="267"/>
      <c r="H47" s="242"/>
      <c r="I47" s="263"/>
      <c r="J47" s="264"/>
      <c r="K47" s="264"/>
      <c r="L47" s="265"/>
      <c r="M47" s="268"/>
      <c r="N47" s="248"/>
      <c r="O47" s="248"/>
      <c r="P47" s="248"/>
      <c r="Q47" s="248"/>
      <c r="R47" s="248"/>
      <c r="S47" s="98"/>
      <c r="T47" s="243"/>
      <c r="U47" s="106"/>
      <c r="V47" s="98"/>
      <c r="X47" s="107"/>
      <c r="Y47" s="100"/>
      <c r="Z47" s="100"/>
      <c r="AA47" s="100"/>
      <c r="AC47" s="93">
        <f>A49</f>
        <v>0</v>
      </c>
      <c r="AD47" s="108">
        <f>IF(N49&gt;N46,1,0)</f>
        <v>0</v>
      </c>
      <c r="AE47" s="108">
        <f>IF(O49&gt;O46,1,0)</f>
        <v>0</v>
      </c>
      <c r="AF47" s="108">
        <f>IF(P49&gt;P46,1,0)</f>
        <v>0</v>
      </c>
      <c r="AG47" s="108">
        <f>IF(Q49&gt;Q46,1,0)</f>
        <v>0</v>
      </c>
      <c r="AH47" s="108">
        <f>IF(R49&gt;R46,1,0)</f>
        <v>0</v>
      </c>
      <c r="AI47" s="108"/>
      <c r="AJ47" s="108"/>
      <c r="AL47" s="108" t="e">
        <f>IF(ISBLANK(N49)=TRUE,"",IF(AD47=1,N46,-N49))</f>
        <v>#VALUE!</v>
      </c>
      <c r="AM47" s="108" t="e">
        <f>IF(ISBLANK(O49)=TRUE,"",IF(AE47=1,O46,-O49))</f>
        <v>#VALUE!</v>
      </c>
      <c r="AN47" s="108" t="e">
        <f>IF(ISBLANK(P49)=TRUE,"",IF(AF47=1,P46,-P49))</f>
        <v>#VALUE!</v>
      </c>
      <c r="AO47" s="108" t="e">
        <f>IF(ISBLANK(Q49)=TRUE,"",IF(AG47=1,Q46,-Q49))</f>
        <v>#VALUE!</v>
      </c>
      <c r="AP47" s="108" t="e">
        <f>IF(ISBLANK(R49)=TRUE,"",IF(AH47=1,R46,-R49))</f>
        <v>#VALUE!</v>
      </c>
      <c r="AQ47" s="108"/>
      <c r="AR47" s="108"/>
      <c r="AT47" s="101"/>
    </row>
    <row r="48" spans="1:75" s="93" customFormat="1" ht="61.5">
      <c r="A48" s="92"/>
      <c r="B48" s="92"/>
      <c r="E48" s="102"/>
      <c r="F48" s="12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106"/>
      <c r="V48" s="98"/>
      <c r="X48" s="107"/>
      <c r="Y48" s="100"/>
      <c r="Z48" s="100"/>
      <c r="AA48" s="100"/>
      <c r="AT48" s="101"/>
    </row>
    <row r="49" spans="1:75" s="93" customFormat="1" ht="61.5">
      <c r="A49" s="92"/>
      <c r="B49" s="92"/>
      <c r="E49" s="102" t="s">
        <v>68</v>
      </c>
      <c r="F49" s="125">
        <f>zapis!$W$13</f>
        <v>0</v>
      </c>
      <c r="G49" s="258"/>
      <c r="H49" s="242"/>
      <c r="I49" s="260" t="str">
        <f>VLOOKUP(F51,zapis!$A$16:$Q$24,17,0)</f>
        <v xml:space="preserve"> </v>
      </c>
      <c r="J49" s="261"/>
      <c r="K49" s="261"/>
      <c r="L49" s="262"/>
      <c r="M49" s="98"/>
      <c r="N49" s="247" t="s">
        <v>49</v>
      </c>
      <c r="O49" s="247" t="s">
        <v>49</v>
      </c>
      <c r="P49" s="247" t="s">
        <v>49</v>
      </c>
      <c r="Q49" s="247" t="s">
        <v>49</v>
      </c>
      <c r="R49" s="247" t="s">
        <v>49</v>
      </c>
      <c r="S49" s="98"/>
      <c r="T49" s="243" t="str">
        <f>IF(N49="w",3,IF(N46="w","x",IF(SUM(AD46:AJ47)=0,"",SUM(AD47:AJ47))))</f>
        <v/>
      </c>
      <c r="U49" s="106"/>
      <c r="V49" s="98"/>
      <c r="X49" s="107"/>
      <c r="Y49" s="100"/>
      <c r="Z49" s="100"/>
      <c r="AA49" s="100"/>
      <c r="AT49" s="101"/>
    </row>
    <row r="50" spans="1:75" s="93" customFormat="1" ht="61.5">
      <c r="B50" s="92"/>
      <c r="E50" s="109"/>
      <c r="F50" s="129"/>
      <c r="G50" s="259"/>
      <c r="H50" s="242"/>
      <c r="I50" s="263"/>
      <c r="J50" s="264"/>
      <c r="K50" s="264"/>
      <c r="L50" s="265"/>
      <c r="M50" s="98"/>
      <c r="N50" s="248"/>
      <c r="O50" s="248"/>
      <c r="P50" s="248"/>
      <c r="Q50" s="248"/>
      <c r="R50" s="248"/>
      <c r="S50" s="98"/>
      <c r="T50" s="243"/>
      <c r="U50" s="106"/>
      <c r="V50" s="98"/>
      <c r="X50" s="107"/>
      <c r="Y50" s="100"/>
      <c r="Z50" s="100"/>
      <c r="AA50" s="100"/>
      <c r="AT50" s="101"/>
    </row>
    <row r="51" spans="1:75" s="93" customFormat="1" ht="61.5">
      <c r="A51" s="92"/>
      <c r="B51" s="92"/>
      <c r="E51" s="102" t="s">
        <v>63</v>
      </c>
      <c r="F51" s="125" t="str">
        <f>zapis!A17</f>
        <v>B - Y</v>
      </c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106"/>
      <c r="V51" s="98"/>
      <c r="X51" s="107"/>
      <c r="Y51" s="100"/>
      <c r="Z51" s="100"/>
      <c r="AA51" s="100"/>
      <c r="AT51" s="101"/>
    </row>
    <row r="52" spans="1:75" s="93" customFormat="1" ht="61.5">
      <c r="A52" s="92"/>
      <c r="B52" s="92"/>
      <c r="E52" s="109"/>
      <c r="F52" s="129"/>
      <c r="G52" s="98"/>
      <c r="H52" s="98"/>
      <c r="I52" s="98" t="s">
        <v>18</v>
      </c>
      <c r="J52" s="98"/>
      <c r="K52" s="98"/>
      <c r="L52" s="98"/>
      <c r="M52" s="98"/>
      <c r="N52" s="110"/>
      <c r="O52" s="105"/>
      <c r="P52" s="105" t="s">
        <v>62</v>
      </c>
      <c r="Q52" s="105"/>
      <c r="R52" s="105"/>
      <c r="S52" s="98"/>
      <c r="T52" s="98"/>
      <c r="U52" s="106"/>
      <c r="V52" s="98"/>
      <c r="X52" s="107"/>
      <c r="Y52" s="100"/>
      <c r="Z52" s="100"/>
      <c r="AA52" s="100"/>
      <c r="AT52" s="101"/>
    </row>
    <row r="53" spans="1:75" s="93" customFormat="1" ht="61.5">
      <c r="A53" s="92"/>
      <c r="B53" s="92"/>
      <c r="E53" s="102"/>
      <c r="F53" s="125"/>
      <c r="G53" s="98"/>
      <c r="H53" s="98"/>
      <c r="I53" s="242"/>
      <c r="J53" s="242"/>
      <c r="K53" s="242"/>
      <c r="L53" s="242"/>
      <c r="M53" s="98"/>
      <c r="N53" s="252" t="str">
        <f>IF(T49="x",I46,IF(T46="x",I49,IF(T46&gt;T49,I46,IF(T49&gt;T46,I49,""))))</f>
        <v/>
      </c>
      <c r="O53" s="253"/>
      <c r="P53" s="253"/>
      <c r="Q53" s="253"/>
      <c r="R53" s="253"/>
      <c r="S53" s="254"/>
      <c r="T53" s="98"/>
      <c r="U53" s="106"/>
      <c r="V53" s="98"/>
      <c r="X53" s="107"/>
      <c r="Y53" s="100"/>
      <c r="Z53" s="100"/>
      <c r="AA53" s="100"/>
      <c r="AT53" s="101"/>
    </row>
    <row r="54" spans="1:75" s="93" customFormat="1" ht="61.5">
      <c r="A54" s="92"/>
      <c r="B54" s="92"/>
      <c r="E54" s="109"/>
      <c r="F54" s="129"/>
      <c r="G54" s="98"/>
      <c r="H54" s="98"/>
      <c r="I54" s="242"/>
      <c r="J54" s="242"/>
      <c r="K54" s="242"/>
      <c r="L54" s="242"/>
      <c r="M54" s="98"/>
      <c r="N54" s="255"/>
      <c r="O54" s="256"/>
      <c r="P54" s="256"/>
      <c r="Q54" s="256"/>
      <c r="R54" s="256"/>
      <c r="S54" s="257"/>
      <c r="T54" s="98"/>
      <c r="U54" s="106"/>
      <c r="V54" s="98"/>
      <c r="X54" s="107"/>
      <c r="Y54" s="100"/>
      <c r="Z54" s="100"/>
      <c r="AA54" s="100"/>
      <c r="AT54" s="101"/>
    </row>
    <row r="55" spans="1:75" s="93" customFormat="1" ht="61.5">
      <c r="A55" s="92"/>
      <c r="B55" s="92"/>
      <c r="E55" s="109"/>
      <c r="F55" s="130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106"/>
      <c r="V55" s="98"/>
      <c r="X55" s="107"/>
      <c r="Y55" s="100"/>
      <c r="Z55" s="100"/>
      <c r="AA55" s="100"/>
      <c r="AT55" s="101"/>
    </row>
    <row r="56" spans="1:75" s="93" customFormat="1" ht="61.5">
      <c r="A56" s="92"/>
      <c r="B56" s="92"/>
      <c r="E56" s="109"/>
      <c r="F56" s="129"/>
      <c r="G56" s="98"/>
      <c r="H56" s="98" t="s">
        <v>64</v>
      </c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106"/>
      <c r="V56" s="98"/>
      <c r="X56" s="107"/>
      <c r="Y56" s="100"/>
      <c r="Z56" s="100"/>
      <c r="AA56" s="100"/>
      <c r="AT56" s="101"/>
    </row>
    <row r="57" spans="1:75" s="93" customFormat="1" ht="61.5">
      <c r="A57" s="92"/>
      <c r="B57" s="92"/>
      <c r="E57" s="109"/>
      <c r="F57" s="129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106"/>
      <c r="V57" s="98"/>
      <c r="X57" s="107"/>
      <c r="Y57" s="100"/>
      <c r="Z57" s="100"/>
      <c r="AA57" s="100"/>
      <c r="AT57" s="101"/>
    </row>
    <row r="58" spans="1:75" s="93" customFormat="1" ht="61.5">
      <c r="A58" s="92"/>
      <c r="B58" s="92"/>
      <c r="E58" s="109"/>
      <c r="F58" s="129"/>
      <c r="G58" s="98"/>
      <c r="H58" s="98"/>
      <c r="I58" s="249" t="str">
        <f>I46</f>
        <v xml:space="preserve"> </v>
      </c>
      <c r="J58" s="249"/>
      <c r="K58" s="249"/>
      <c r="L58" s="249"/>
      <c r="M58" s="98"/>
      <c r="N58" s="98"/>
      <c r="O58" s="98"/>
      <c r="P58" s="249" t="str">
        <f>I49</f>
        <v xml:space="preserve"> </v>
      </c>
      <c r="Q58" s="249"/>
      <c r="R58" s="249"/>
      <c r="S58" s="249"/>
      <c r="T58" s="98"/>
      <c r="U58" s="106"/>
      <c r="V58" s="98"/>
      <c r="X58" s="107"/>
      <c r="Y58" s="100"/>
      <c r="Z58" s="100"/>
      <c r="AA58" s="100"/>
      <c r="AT58" s="101"/>
    </row>
    <row r="59" spans="1:75" s="93" customFormat="1" ht="61.5">
      <c r="A59" s="92"/>
      <c r="B59" s="92"/>
      <c r="E59" s="102"/>
      <c r="F59" s="125"/>
      <c r="G59" s="98"/>
      <c r="H59" s="111" t="s">
        <v>65</v>
      </c>
      <c r="I59" s="239"/>
      <c r="J59" s="250"/>
      <c r="K59" s="250"/>
      <c r="L59" s="251"/>
      <c r="M59" s="98"/>
      <c r="N59" s="98"/>
      <c r="O59" s="111" t="s">
        <v>65</v>
      </c>
      <c r="P59" s="242"/>
      <c r="Q59" s="242"/>
      <c r="R59" s="242"/>
      <c r="S59" s="242"/>
      <c r="T59" s="98"/>
      <c r="U59" s="106"/>
      <c r="V59" s="98"/>
      <c r="X59" s="107"/>
      <c r="Y59" s="100"/>
      <c r="Z59" s="100"/>
      <c r="AA59" s="100"/>
      <c r="AT59" s="101"/>
    </row>
    <row r="60" spans="1:75" s="93" customFormat="1" ht="61.5">
      <c r="A60" s="92"/>
      <c r="B60" s="92"/>
      <c r="E60" s="102"/>
      <c r="F60" s="125"/>
      <c r="G60" s="98"/>
      <c r="H60" s="111" t="s">
        <v>66</v>
      </c>
      <c r="I60" s="242"/>
      <c r="J60" s="242"/>
      <c r="K60" s="242"/>
      <c r="L60" s="242"/>
      <c r="M60" s="98"/>
      <c r="N60" s="98"/>
      <c r="O60" s="111" t="s">
        <v>66</v>
      </c>
      <c r="P60" s="242"/>
      <c r="Q60" s="242"/>
      <c r="R60" s="242"/>
      <c r="S60" s="242"/>
      <c r="T60" s="98"/>
      <c r="U60" s="106"/>
      <c r="V60" s="98"/>
      <c r="X60" s="107"/>
      <c r="Y60" s="100"/>
      <c r="Z60" s="100"/>
      <c r="AA60" s="100"/>
      <c r="AT60" s="101"/>
    </row>
    <row r="61" spans="1:75" s="93" customFormat="1" ht="61.5">
      <c r="A61" s="92"/>
      <c r="B61" s="92"/>
      <c r="E61" s="102"/>
      <c r="F61" s="125"/>
      <c r="G61" s="98"/>
      <c r="H61" s="111" t="s">
        <v>66</v>
      </c>
      <c r="I61" s="242"/>
      <c r="J61" s="242"/>
      <c r="K61" s="242"/>
      <c r="L61" s="242"/>
      <c r="M61" s="98"/>
      <c r="N61" s="98"/>
      <c r="O61" s="111" t="s">
        <v>66</v>
      </c>
      <c r="P61" s="242"/>
      <c r="Q61" s="242"/>
      <c r="R61" s="242"/>
      <c r="S61" s="242"/>
      <c r="T61" s="98"/>
      <c r="U61" s="106"/>
      <c r="V61" s="98"/>
      <c r="X61" s="107"/>
      <c r="Y61" s="100"/>
      <c r="Z61" s="100"/>
      <c r="AA61" s="100"/>
      <c r="AT61" s="101"/>
    </row>
    <row r="62" spans="1:75" s="93" customFormat="1" ht="62.25" thickBot="1">
      <c r="A62" s="92"/>
      <c r="B62" s="92"/>
      <c r="E62" s="112"/>
      <c r="F62" s="131"/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113"/>
      <c r="R62" s="113"/>
      <c r="S62" s="114"/>
      <c r="T62" s="114"/>
      <c r="U62" s="115"/>
      <c r="V62" s="98"/>
      <c r="X62" s="107"/>
      <c r="Y62" s="100"/>
      <c r="Z62" s="100"/>
      <c r="AA62" s="100"/>
      <c r="AT62" s="101"/>
    </row>
    <row r="63" spans="1:75" ht="62.25" thickBot="1">
      <c r="A63" s="92"/>
      <c r="B63" s="92"/>
      <c r="C63" s="93"/>
      <c r="D63" s="93"/>
      <c r="E63" s="93"/>
      <c r="F63" s="132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107"/>
      <c r="Y63" s="100"/>
      <c r="Z63" s="100"/>
      <c r="AA63" s="100"/>
      <c r="AB63" s="93"/>
      <c r="AC63" s="93"/>
      <c r="AD63" s="93"/>
      <c r="AE63" s="93"/>
      <c r="AF63" s="93"/>
      <c r="AG63" s="93"/>
      <c r="AH63" s="93"/>
      <c r="AI63" s="93"/>
      <c r="AJ63" s="93"/>
      <c r="AK63" s="93"/>
      <c r="AL63" s="93"/>
      <c r="AM63" s="93"/>
      <c r="AN63" s="93"/>
      <c r="AO63" s="93"/>
      <c r="AP63" s="93"/>
      <c r="AQ63" s="93"/>
      <c r="AR63" s="93"/>
      <c r="AS63" s="93"/>
      <c r="AT63" s="101"/>
      <c r="AU63" s="93"/>
      <c r="AV63" s="93"/>
      <c r="AW63" s="93"/>
      <c r="AX63" s="93"/>
      <c r="AY63" s="93"/>
      <c r="AZ63" s="93"/>
      <c r="BA63" s="93"/>
      <c r="BB63" s="93"/>
      <c r="BC63" s="93"/>
      <c r="BD63" s="93"/>
      <c r="BE63" s="93"/>
      <c r="BF63" s="93"/>
      <c r="BG63" s="93"/>
      <c r="BH63" s="93"/>
      <c r="BI63" s="93"/>
      <c r="BJ63" s="93"/>
      <c r="BK63" s="93"/>
      <c r="BL63" s="93"/>
      <c r="BM63" s="93"/>
      <c r="BN63" s="93"/>
      <c r="BO63" s="93"/>
      <c r="BP63" s="93"/>
      <c r="BQ63" s="93"/>
      <c r="BR63" s="92"/>
      <c r="BS63" s="92"/>
      <c r="BT63" s="93"/>
      <c r="BU63" s="93"/>
      <c r="BV63" s="93"/>
      <c r="BW63" s="116"/>
    </row>
    <row r="64" spans="1:75" s="93" customFormat="1" ht="69" customHeight="1">
      <c r="A64" s="92"/>
      <c r="B64" s="92"/>
      <c r="E64" s="94" t="s">
        <v>9</v>
      </c>
      <c r="F64" s="127">
        <f>zapis!$R$7</f>
        <v>0</v>
      </c>
      <c r="G64" s="95"/>
      <c r="H64" s="96" t="s">
        <v>55</v>
      </c>
      <c r="I64" s="95"/>
      <c r="J64" s="95"/>
      <c r="K64" s="95"/>
      <c r="L64" s="95"/>
      <c r="M64" s="95"/>
      <c r="N64" s="95"/>
      <c r="O64" s="95"/>
      <c r="P64" s="95"/>
      <c r="Q64" s="95"/>
      <c r="R64" s="95"/>
      <c r="S64" s="95"/>
      <c r="T64" s="95" t="s">
        <v>56</v>
      </c>
      <c r="U64" s="97">
        <v>4</v>
      </c>
      <c r="V64" s="98"/>
      <c r="X64" s="99" t="str">
        <f>T66</f>
        <v/>
      </c>
      <c r="Y64" s="99" t="str">
        <f>T69</f>
        <v/>
      </c>
      <c r="Z64" s="100"/>
      <c r="AA64" s="100" t="str">
        <f>CONCATENATE("Tbl.: ",F66,"   H: ",F69,"   D: ",F68)</f>
        <v xml:space="preserve">Tbl.:    H: 0   D: </v>
      </c>
      <c r="AC64" s="93" t="s">
        <v>57</v>
      </c>
      <c r="AT64" s="101" t="e">
        <f>CONCATENATE(AL66,",",AM66,",",AN66,",",AO66,",",AP66,",",AQ66,",",AR66)</f>
        <v>#VALUE!</v>
      </c>
    </row>
    <row r="65" spans="1:46" s="93" customFormat="1" ht="61.5">
      <c r="A65" s="92"/>
      <c r="B65" s="92"/>
      <c r="E65" s="102" t="s">
        <v>10</v>
      </c>
      <c r="F65" s="125">
        <f>zapis!$R$9</f>
        <v>0</v>
      </c>
      <c r="G65" s="103" t="s">
        <v>58</v>
      </c>
      <c r="H65" s="104" t="s">
        <v>59</v>
      </c>
      <c r="I65" s="98"/>
      <c r="J65" s="98"/>
      <c r="K65" s="98"/>
      <c r="L65" s="98"/>
      <c r="M65" s="103"/>
      <c r="N65" s="105">
        <v>1</v>
      </c>
      <c r="O65" s="105">
        <v>2</v>
      </c>
      <c r="P65" s="105">
        <v>3</v>
      </c>
      <c r="Q65" s="105">
        <v>4</v>
      </c>
      <c r="R65" s="105">
        <v>5</v>
      </c>
      <c r="S65" s="98"/>
      <c r="T65" s="105" t="s">
        <v>60</v>
      </c>
      <c r="U65" s="106"/>
      <c r="V65" s="98"/>
      <c r="X65" s="107"/>
      <c r="Y65" s="100"/>
      <c r="Z65" s="100"/>
      <c r="AA65" s="100"/>
      <c r="AC65" s="93" t="s">
        <v>61</v>
      </c>
      <c r="AT65" s="101" t="e">
        <f>CONCATENATE(AL67,",",AM67,",",AN67,",",AO67,",",AP67,",",AQ67,",",AR67)</f>
        <v>#VALUE!</v>
      </c>
    </row>
    <row r="66" spans="1:46" s="93" customFormat="1" ht="61.5">
      <c r="A66" s="92"/>
      <c r="B66" s="92"/>
      <c r="E66" s="102"/>
      <c r="F66" s="125"/>
      <c r="G66" s="266"/>
      <c r="H66" s="242"/>
      <c r="I66" s="260" t="str">
        <f>VLOOKUP(F71,zapis!$A$16:$Q$24,16,0)</f>
        <v xml:space="preserve"> </v>
      </c>
      <c r="J66" s="261"/>
      <c r="K66" s="261"/>
      <c r="L66" s="262"/>
      <c r="M66" s="268"/>
      <c r="N66" s="247" t="s">
        <v>49</v>
      </c>
      <c r="O66" s="247" t="s">
        <v>49</v>
      </c>
      <c r="P66" s="247" t="s">
        <v>49</v>
      </c>
      <c r="Q66" s="247" t="s">
        <v>49</v>
      </c>
      <c r="R66" s="247" t="s">
        <v>49</v>
      </c>
      <c r="S66" s="98"/>
      <c r="T66" s="243" t="str">
        <f>IF(N66="w",3,IF(N69="w","x",IF(SUM(AD66:AJ67)=0,"",SUM(AD66:AJ66))))</f>
        <v/>
      </c>
      <c r="U66" s="106"/>
      <c r="V66" s="98"/>
      <c r="X66" s="107"/>
      <c r="Y66" s="100"/>
      <c r="Z66" s="100"/>
      <c r="AA66" s="100"/>
      <c r="AC66" s="93">
        <f>A66</f>
        <v>0</v>
      </c>
      <c r="AD66" s="108">
        <f>IF(N66&gt;N69,1,0)</f>
        <v>0</v>
      </c>
      <c r="AE66" s="108">
        <f>IF(O66&gt;O69,1,0)</f>
        <v>0</v>
      </c>
      <c r="AF66" s="108">
        <f>IF(P66&gt;P69,1,0)</f>
        <v>0</v>
      </c>
      <c r="AG66" s="108">
        <f>IF(Q66&gt;Q69,1,0)</f>
        <v>0</v>
      </c>
      <c r="AH66" s="108">
        <f>IF(R66&gt;R69,1,0)</f>
        <v>0</v>
      </c>
      <c r="AI66" s="108"/>
      <c r="AJ66" s="108"/>
      <c r="AL66" s="108" t="e">
        <f>IF(ISBLANK(N66)=TRUE,"",IF(AD66=1,N69,-N66))</f>
        <v>#VALUE!</v>
      </c>
      <c r="AM66" s="108" t="e">
        <f>IF(ISBLANK(O66)=TRUE,"",IF(AE66=1,O69,-O66))</f>
        <v>#VALUE!</v>
      </c>
      <c r="AN66" s="108" t="e">
        <f>IF(ISBLANK(P66)=TRUE,"",IF(AF66=1,P69,-P66))</f>
        <v>#VALUE!</v>
      </c>
      <c r="AO66" s="108" t="e">
        <f>IF(ISBLANK(Q66)=TRUE,"",IF(AG66=1,Q69,-Q66))</f>
        <v>#VALUE!</v>
      </c>
      <c r="AP66" s="108" t="e">
        <f>IF(ISBLANK(R66)=TRUE,"",IF(AH66=1,R69,-R66))</f>
        <v>#VALUE!</v>
      </c>
      <c r="AQ66" s="108"/>
      <c r="AR66" s="108"/>
      <c r="AT66" s="101"/>
    </row>
    <row r="67" spans="1:46" s="93" customFormat="1" ht="61.5">
      <c r="A67" s="92"/>
      <c r="B67" s="92"/>
      <c r="E67" s="102" t="s">
        <v>67</v>
      </c>
      <c r="F67" s="125">
        <f>zapis!$U$13</f>
        <v>0</v>
      </c>
      <c r="G67" s="267"/>
      <c r="H67" s="242"/>
      <c r="I67" s="263"/>
      <c r="J67" s="264"/>
      <c r="K67" s="264"/>
      <c r="L67" s="265"/>
      <c r="M67" s="268"/>
      <c r="N67" s="248"/>
      <c r="O67" s="248"/>
      <c r="P67" s="248"/>
      <c r="Q67" s="248"/>
      <c r="R67" s="248"/>
      <c r="S67" s="98"/>
      <c r="T67" s="243"/>
      <c r="U67" s="106"/>
      <c r="V67" s="98"/>
      <c r="X67" s="107"/>
      <c r="Y67" s="100"/>
      <c r="Z67" s="100"/>
      <c r="AA67" s="100"/>
      <c r="AC67" s="93">
        <f>A69</f>
        <v>0</v>
      </c>
      <c r="AD67" s="108">
        <f>IF(N69&gt;N66,1,0)</f>
        <v>0</v>
      </c>
      <c r="AE67" s="108">
        <f>IF(O69&gt;O66,1,0)</f>
        <v>0</v>
      </c>
      <c r="AF67" s="108">
        <f>IF(P69&gt;P66,1,0)</f>
        <v>0</v>
      </c>
      <c r="AG67" s="108">
        <f>IF(Q69&gt;Q66,1,0)</f>
        <v>0</v>
      </c>
      <c r="AH67" s="108">
        <f>IF(R69&gt;R66,1,0)</f>
        <v>0</v>
      </c>
      <c r="AI67" s="108"/>
      <c r="AJ67" s="108"/>
      <c r="AL67" s="108" t="e">
        <f>IF(ISBLANK(N69)=TRUE,"",IF(AD67=1,N66,-N69))</f>
        <v>#VALUE!</v>
      </c>
      <c r="AM67" s="108" t="e">
        <f>IF(ISBLANK(O69)=TRUE,"",IF(AE67=1,O66,-O69))</f>
        <v>#VALUE!</v>
      </c>
      <c r="AN67" s="108" t="e">
        <f>IF(ISBLANK(P69)=TRUE,"",IF(AF67=1,P66,-P69))</f>
        <v>#VALUE!</v>
      </c>
      <c r="AO67" s="108" t="e">
        <f>IF(ISBLANK(Q69)=TRUE,"",IF(AG67=1,Q66,-Q69))</f>
        <v>#VALUE!</v>
      </c>
      <c r="AP67" s="108" t="e">
        <f>IF(ISBLANK(R69)=TRUE,"",IF(AH67=1,R66,-R69))</f>
        <v>#VALUE!</v>
      </c>
      <c r="AQ67" s="108"/>
      <c r="AR67" s="108"/>
      <c r="AT67" s="101"/>
    </row>
    <row r="68" spans="1:46" s="93" customFormat="1" ht="61.5">
      <c r="A68" s="92"/>
      <c r="B68" s="92"/>
      <c r="E68" s="102"/>
      <c r="F68" s="12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98"/>
      <c r="S68" s="98"/>
      <c r="T68" s="98"/>
      <c r="U68" s="106"/>
      <c r="V68" s="98"/>
      <c r="X68" s="107"/>
      <c r="Y68" s="100"/>
      <c r="Z68" s="100"/>
      <c r="AA68" s="100"/>
      <c r="AT68" s="101"/>
    </row>
    <row r="69" spans="1:46" s="93" customFormat="1" ht="61.5">
      <c r="A69" s="92"/>
      <c r="B69" s="92"/>
      <c r="E69" s="102" t="s">
        <v>68</v>
      </c>
      <c r="F69" s="125">
        <f>zapis!$W$13</f>
        <v>0</v>
      </c>
      <c r="G69" s="258"/>
      <c r="H69" s="242"/>
      <c r="I69" s="260" t="str">
        <f>VLOOKUP(F71,zapis!$A$16:$Q$24,17,0)</f>
        <v xml:space="preserve"> </v>
      </c>
      <c r="J69" s="261"/>
      <c r="K69" s="261"/>
      <c r="L69" s="262"/>
      <c r="M69" s="98"/>
      <c r="N69" s="247" t="s">
        <v>49</v>
      </c>
      <c r="O69" s="247" t="s">
        <v>49</v>
      </c>
      <c r="P69" s="247" t="s">
        <v>49</v>
      </c>
      <c r="Q69" s="247" t="s">
        <v>49</v>
      </c>
      <c r="R69" s="247" t="s">
        <v>49</v>
      </c>
      <c r="S69" s="98"/>
      <c r="T69" s="243" t="str">
        <f>IF(N69="w",3,IF(N66="w","x",IF(SUM(AD66:AJ67)=0,"",SUM(AD67:AJ67))))</f>
        <v/>
      </c>
      <c r="U69" s="106"/>
      <c r="V69" s="98"/>
      <c r="X69" s="107"/>
      <c r="Y69" s="100"/>
      <c r="Z69" s="100"/>
      <c r="AA69" s="100"/>
      <c r="AT69" s="101"/>
    </row>
    <row r="70" spans="1:46" s="93" customFormat="1" ht="61.5">
      <c r="B70" s="92"/>
      <c r="E70" s="109"/>
      <c r="F70" s="129"/>
      <c r="G70" s="259"/>
      <c r="H70" s="242"/>
      <c r="I70" s="263"/>
      <c r="J70" s="264"/>
      <c r="K70" s="264"/>
      <c r="L70" s="265"/>
      <c r="M70" s="98"/>
      <c r="N70" s="248"/>
      <c r="O70" s="248"/>
      <c r="P70" s="248"/>
      <c r="Q70" s="248"/>
      <c r="R70" s="248"/>
      <c r="S70" s="98"/>
      <c r="T70" s="243"/>
      <c r="U70" s="106"/>
      <c r="V70" s="98"/>
      <c r="X70" s="107"/>
      <c r="Y70" s="100"/>
      <c r="Z70" s="100"/>
      <c r="AA70" s="100"/>
      <c r="AT70" s="101"/>
    </row>
    <row r="71" spans="1:46" s="93" customFormat="1" ht="61.5">
      <c r="A71" s="92"/>
      <c r="B71" s="92"/>
      <c r="E71" s="102" t="s">
        <v>63</v>
      </c>
      <c r="F71" s="125" t="str">
        <f>zapis!A19</f>
        <v>A - Y</v>
      </c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106"/>
      <c r="V71" s="98"/>
      <c r="X71" s="107"/>
      <c r="Y71" s="100"/>
      <c r="Z71" s="100"/>
      <c r="AA71" s="100"/>
      <c r="AT71" s="101"/>
    </row>
    <row r="72" spans="1:46" s="93" customFormat="1" ht="61.5">
      <c r="A72" s="92"/>
      <c r="B72" s="92"/>
      <c r="E72" s="109"/>
      <c r="F72" s="129"/>
      <c r="G72" s="98"/>
      <c r="H72" s="98"/>
      <c r="I72" s="98" t="s">
        <v>18</v>
      </c>
      <c r="J72" s="98"/>
      <c r="K72" s="98"/>
      <c r="L72" s="98"/>
      <c r="M72" s="98"/>
      <c r="N72" s="110"/>
      <c r="O72" s="105"/>
      <c r="P72" s="105" t="s">
        <v>62</v>
      </c>
      <c r="Q72" s="105"/>
      <c r="R72" s="105"/>
      <c r="S72" s="98"/>
      <c r="T72" s="98"/>
      <c r="U72" s="106"/>
      <c r="V72" s="98"/>
      <c r="X72" s="107"/>
      <c r="Y72" s="100"/>
      <c r="Z72" s="100"/>
      <c r="AA72" s="100"/>
      <c r="AT72" s="101"/>
    </row>
    <row r="73" spans="1:46" s="93" customFormat="1" ht="61.5">
      <c r="A73" s="92"/>
      <c r="B73" s="92"/>
      <c r="E73" s="102"/>
      <c r="F73" s="125"/>
      <c r="G73" s="98"/>
      <c r="H73" s="98"/>
      <c r="I73" s="242"/>
      <c r="J73" s="242"/>
      <c r="K73" s="242"/>
      <c r="L73" s="242"/>
      <c r="M73" s="98"/>
      <c r="N73" s="252" t="str">
        <f>IF(T69="x",I66,IF(T66="x",I69,IF(T66&gt;T69,I66,IF(T69&gt;T66,I69,""))))</f>
        <v/>
      </c>
      <c r="O73" s="253"/>
      <c r="P73" s="253"/>
      <c r="Q73" s="253"/>
      <c r="R73" s="253"/>
      <c r="S73" s="254"/>
      <c r="T73" s="98"/>
      <c r="U73" s="106"/>
      <c r="V73" s="98"/>
      <c r="X73" s="107"/>
      <c r="Y73" s="100"/>
      <c r="Z73" s="100"/>
      <c r="AA73" s="100"/>
      <c r="AT73" s="101"/>
    </row>
    <row r="74" spans="1:46" s="93" customFormat="1" ht="61.5">
      <c r="A74" s="92"/>
      <c r="B74" s="92"/>
      <c r="E74" s="109"/>
      <c r="F74" s="129"/>
      <c r="G74" s="98"/>
      <c r="H74" s="98"/>
      <c r="I74" s="242"/>
      <c r="J74" s="242"/>
      <c r="K74" s="242"/>
      <c r="L74" s="242"/>
      <c r="M74" s="98"/>
      <c r="N74" s="255"/>
      <c r="O74" s="256"/>
      <c r="P74" s="256"/>
      <c r="Q74" s="256"/>
      <c r="R74" s="256"/>
      <c r="S74" s="257"/>
      <c r="T74" s="98"/>
      <c r="U74" s="106"/>
      <c r="V74" s="98"/>
      <c r="X74" s="107"/>
      <c r="Y74" s="100"/>
      <c r="Z74" s="100"/>
      <c r="AA74" s="100"/>
      <c r="AT74" s="101"/>
    </row>
    <row r="75" spans="1:46" s="93" customFormat="1" ht="61.5">
      <c r="A75" s="92"/>
      <c r="B75" s="92"/>
      <c r="E75" s="109"/>
      <c r="F75" s="130"/>
      <c r="G75" s="98"/>
      <c r="H75" s="98"/>
      <c r="I75" s="98"/>
      <c r="J75" s="98"/>
      <c r="K75" s="98"/>
      <c r="L75" s="98"/>
      <c r="M75" s="98"/>
      <c r="N75" s="98"/>
      <c r="O75" s="98"/>
      <c r="P75" s="98"/>
      <c r="Q75" s="98"/>
      <c r="R75" s="98"/>
      <c r="S75" s="98"/>
      <c r="T75" s="98"/>
      <c r="U75" s="106"/>
      <c r="V75" s="98"/>
      <c r="X75" s="107"/>
      <c r="Y75" s="100"/>
      <c r="Z75" s="100"/>
      <c r="AA75" s="100"/>
      <c r="AT75" s="101"/>
    </row>
    <row r="76" spans="1:46" s="93" customFormat="1" ht="61.5">
      <c r="A76" s="92"/>
      <c r="B76" s="92"/>
      <c r="E76" s="109"/>
      <c r="F76" s="129"/>
      <c r="G76" s="98"/>
      <c r="H76" s="98" t="s">
        <v>64</v>
      </c>
      <c r="I76" s="98"/>
      <c r="J76" s="98"/>
      <c r="K76" s="98"/>
      <c r="L76" s="98"/>
      <c r="M76" s="98"/>
      <c r="N76" s="98"/>
      <c r="O76" s="98"/>
      <c r="P76" s="98"/>
      <c r="Q76" s="98"/>
      <c r="R76" s="98"/>
      <c r="S76" s="98"/>
      <c r="T76" s="98"/>
      <c r="U76" s="106"/>
      <c r="V76" s="98"/>
      <c r="X76" s="107"/>
      <c r="Y76" s="100"/>
      <c r="Z76" s="100"/>
      <c r="AA76" s="100"/>
      <c r="AT76" s="101"/>
    </row>
    <row r="77" spans="1:46" s="93" customFormat="1" ht="61.5">
      <c r="A77" s="92"/>
      <c r="B77" s="92"/>
      <c r="E77" s="109"/>
      <c r="F77" s="129"/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98"/>
      <c r="R77" s="98"/>
      <c r="S77" s="98"/>
      <c r="T77" s="98"/>
      <c r="U77" s="106"/>
      <c r="V77" s="98"/>
      <c r="X77" s="107"/>
      <c r="Y77" s="100"/>
      <c r="Z77" s="100"/>
      <c r="AA77" s="100"/>
      <c r="AT77" s="101"/>
    </row>
    <row r="78" spans="1:46" s="93" customFormat="1" ht="61.5">
      <c r="A78" s="92"/>
      <c r="B78" s="92"/>
      <c r="E78" s="109"/>
      <c r="F78" s="129"/>
      <c r="G78" s="98"/>
      <c r="H78" s="98"/>
      <c r="I78" s="249" t="str">
        <f>I66</f>
        <v xml:space="preserve"> </v>
      </c>
      <c r="J78" s="249"/>
      <c r="K78" s="249"/>
      <c r="L78" s="249"/>
      <c r="M78" s="98"/>
      <c r="N78" s="98"/>
      <c r="O78" s="98"/>
      <c r="P78" s="249" t="str">
        <f>I69</f>
        <v xml:space="preserve"> </v>
      </c>
      <c r="Q78" s="249"/>
      <c r="R78" s="249"/>
      <c r="S78" s="249"/>
      <c r="T78" s="98"/>
      <c r="U78" s="106"/>
      <c r="V78" s="98"/>
      <c r="X78" s="107"/>
      <c r="Y78" s="100"/>
      <c r="Z78" s="100"/>
      <c r="AA78" s="100"/>
      <c r="AT78" s="101"/>
    </row>
    <row r="79" spans="1:46" s="93" customFormat="1" ht="61.5">
      <c r="A79" s="92"/>
      <c r="B79" s="92"/>
      <c r="E79" s="102"/>
      <c r="F79" s="125"/>
      <c r="G79" s="98"/>
      <c r="H79" s="111" t="s">
        <v>65</v>
      </c>
      <c r="I79" s="239"/>
      <c r="J79" s="250"/>
      <c r="K79" s="250"/>
      <c r="L79" s="251"/>
      <c r="M79" s="98"/>
      <c r="N79" s="98"/>
      <c r="O79" s="111" t="s">
        <v>65</v>
      </c>
      <c r="P79" s="242"/>
      <c r="Q79" s="242"/>
      <c r="R79" s="242"/>
      <c r="S79" s="242"/>
      <c r="T79" s="98"/>
      <c r="U79" s="106"/>
      <c r="V79" s="98"/>
      <c r="X79" s="107"/>
      <c r="Y79" s="100"/>
      <c r="Z79" s="100"/>
      <c r="AA79" s="100"/>
      <c r="AT79" s="101"/>
    </row>
    <row r="80" spans="1:46" s="93" customFormat="1" ht="61.5">
      <c r="A80" s="92"/>
      <c r="B80" s="92"/>
      <c r="E80" s="102"/>
      <c r="F80" s="125"/>
      <c r="G80" s="98"/>
      <c r="H80" s="111" t="s">
        <v>66</v>
      </c>
      <c r="I80" s="242"/>
      <c r="J80" s="242"/>
      <c r="K80" s="242"/>
      <c r="L80" s="242"/>
      <c r="M80" s="98"/>
      <c r="N80" s="98"/>
      <c r="O80" s="111" t="s">
        <v>66</v>
      </c>
      <c r="P80" s="242"/>
      <c r="Q80" s="242"/>
      <c r="R80" s="242"/>
      <c r="S80" s="242"/>
      <c r="T80" s="98"/>
      <c r="U80" s="106"/>
      <c r="V80" s="98"/>
      <c r="X80" s="107"/>
      <c r="Y80" s="100"/>
      <c r="Z80" s="100"/>
      <c r="AA80" s="100"/>
      <c r="AT80" s="101"/>
    </row>
    <row r="81" spans="1:75" s="93" customFormat="1" ht="61.5">
      <c r="A81" s="92"/>
      <c r="B81" s="92"/>
      <c r="E81" s="102"/>
      <c r="F81" s="125"/>
      <c r="G81" s="98"/>
      <c r="H81" s="111" t="s">
        <v>66</v>
      </c>
      <c r="I81" s="242"/>
      <c r="J81" s="242"/>
      <c r="K81" s="242"/>
      <c r="L81" s="242"/>
      <c r="M81" s="98"/>
      <c r="N81" s="98"/>
      <c r="O81" s="111" t="s">
        <v>66</v>
      </c>
      <c r="P81" s="242"/>
      <c r="Q81" s="242"/>
      <c r="R81" s="242"/>
      <c r="S81" s="242"/>
      <c r="T81" s="98"/>
      <c r="U81" s="106"/>
      <c r="V81" s="98"/>
      <c r="X81" s="107"/>
      <c r="Y81" s="100"/>
      <c r="Z81" s="100"/>
      <c r="AA81" s="100"/>
      <c r="AT81" s="101"/>
    </row>
    <row r="82" spans="1:75" s="93" customFormat="1" ht="62.25" thickBot="1">
      <c r="A82" s="92"/>
      <c r="B82" s="92"/>
      <c r="E82" s="112"/>
      <c r="F82" s="131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4"/>
      <c r="T82" s="114"/>
      <c r="U82" s="115"/>
      <c r="V82" s="98"/>
      <c r="X82" s="107"/>
      <c r="Y82" s="100"/>
      <c r="Z82" s="100"/>
      <c r="AA82" s="100"/>
      <c r="AT82" s="101"/>
    </row>
    <row r="83" spans="1:75" ht="62.25" thickBot="1">
      <c r="A83" s="92"/>
      <c r="B83" s="92"/>
      <c r="C83" s="93"/>
      <c r="D83" s="93"/>
      <c r="E83" s="93"/>
      <c r="F83" s="132"/>
      <c r="G83" s="93"/>
      <c r="H83" s="93"/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93"/>
      <c r="T83" s="93"/>
      <c r="U83" s="93"/>
      <c r="V83" s="93"/>
      <c r="W83" s="93"/>
      <c r="X83" s="107"/>
      <c r="Y83" s="100"/>
      <c r="Z83" s="100"/>
      <c r="AA83" s="100"/>
      <c r="AB83" s="93"/>
      <c r="AC83" s="93"/>
      <c r="AD83" s="93"/>
      <c r="AE83" s="93"/>
      <c r="AF83" s="93"/>
      <c r="AG83" s="93"/>
      <c r="AH83" s="93"/>
      <c r="AI83" s="93"/>
      <c r="AJ83" s="93"/>
      <c r="AK83" s="93"/>
      <c r="AL83" s="93"/>
      <c r="AM83" s="93"/>
      <c r="AN83" s="93"/>
      <c r="AO83" s="93"/>
      <c r="AP83" s="93"/>
      <c r="AQ83" s="93"/>
      <c r="AR83" s="93"/>
      <c r="AS83" s="93"/>
      <c r="AT83" s="101"/>
      <c r="AU83" s="93"/>
      <c r="AV83" s="93"/>
      <c r="AW83" s="93"/>
      <c r="AX83" s="93"/>
      <c r="AY83" s="93"/>
      <c r="AZ83" s="93"/>
      <c r="BA83" s="93"/>
      <c r="BB83" s="93"/>
      <c r="BC83" s="93"/>
      <c r="BD83" s="93"/>
      <c r="BE83" s="93"/>
      <c r="BF83" s="93"/>
      <c r="BG83" s="93"/>
      <c r="BH83" s="93"/>
      <c r="BI83" s="93"/>
      <c r="BJ83" s="93"/>
      <c r="BK83" s="93"/>
      <c r="BL83" s="93"/>
      <c r="BM83" s="93"/>
      <c r="BN83" s="93"/>
      <c r="BO83" s="93"/>
      <c r="BP83" s="93"/>
      <c r="BQ83" s="93"/>
      <c r="BR83" s="92"/>
      <c r="BS83" s="92"/>
      <c r="BT83" s="93"/>
      <c r="BU83" s="93"/>
      <c r="BV83" s="93"/>
      <c r="BW83" s="116"/>
    </row>
    <row r="84" spans="1:75" s="93" customFormat="1" ht="69" customHeight="1">
      <c r="A84" s="92"/>
      <c r="B84" s="92"/>
      <c r="E84" s="94" t="s">
        <v>9</v>
      </c>
      <c r="F84" s="127">
        <f>zapis!$R$7</f>
        <v>0</v>
      </c>
      <c r="G84" s="95"/>
      <c r="H84" s="96" t="s">
        <v>55</v>
      </c>
      <c r="I84" s="95"/>
      <c r="J84" s="95"/>
      <c r="K84" s="95"/>
      <c r="L84" s="95"/>
      <c r="M84" s="95"/>
      <c r="N84" s="95"/>
      <c r="O84" s="95"/>
      <c r="P84" s="95"/>
      <c r="Q84" s="95"/>
      <c r="R84" s="95"/>
      <c r="S84" s="95"/>
      <c r="T84" s="95" t="s">
        <v>56</v>
      </c>
      <c r="U84" s="97">
        <v>5</v>
      </c>
      <c r="V84" s="98"/>
      <c r="X84" s="99" t="str">
        <f>T86</f>
        <v/>
      </c>
      <c r="Y84" s="99" t="str">
        <f>T89</f>
        <v/>
      </c>
      <c r="Z84" s="100"/>
      <c r="AA84" s="100" t="str">
        <f>CONCATENATE("Tbl.: ",F86,"   H: ",F89,"   D: ",F88)</f>
        <v xml:space="preserve">Tbl.:    H: 0   D: </v>
      </c>
      <c r="AC84" s="93" t="s">
        <v>57</v>
      </c>
      <c r="AT84" s="101" t="e">
        <f>CONCATENATE(AL86,",",AM86,",",AN86,",",AO86,",",AP86,",",AQ86,",",AR86)</f>
        <v>#VALUE!</v>
      </c>
    </row>
    <row r="85" spans="1:75" s="93" customFormat="1" ht="61.5">
      <c r="A85" s="92"/>
      <c r="B85" s="92"/>
      <c r="E85" s="102" t="s">
        <v>10</v>
      </c>
      <c r="F85" s="125">
        <f>zapis!$R$9</f>
        <v>0</v>
      </c>
      <c r="G85" s="103" t="s">
        <v>58</v>
      </c>
      <c r="H85" s="104" t="s">
        <v>59</v>
      </c>
      <c r="I85" s="98"/>
      <c r="J85" s="98"/>
      <c r="K85" s="98"/>
      <c r="L85" s="98"/>
      <c r="M85" s="103"/>
      <c r="N85" s="105">
        <v>1</v>
      </c>
      <c r="O85" s="105">
        <v>2</v>
      </c>
      <c r="P85" s="105">
        <v>3</v>
      </c>
      <c r="Q85" s="105">
        <v>4</v>
      </c>
      <c r="R85" s="105">
        <v>5</v>
      </c>
      <c r="S85" s="98"/>
      <c r="T85" s="105" t="s">
        <v>60</v>
      </c>
      <c r="U85" s="106"/>
      <c r="V85" s="98"/>
      <c r="X85" s="107"/>
      <c r="Y85" s="100"/>
      <c r="Z85" s="100"/>
      <c r="AA85" s="100"/>
      <c r="AC85" s="93" t="s">
        <v>61</v>
      </c>
      <c r="AT85" s="101" t="e">
        <f>CONCATENATE(AL87,",",AM87,",",AN87,",",AO87,",",AP87,",",AQ87,",",AR87)</f>
        <v>#VALUE!</v>
      </c>
    </row>
    <row r="86" spans="1:75" s="93" customFormat="1" ht="61.5">
      <c r="A86" s="92"/>
      <c r="B86" s="92"/>
      <c r="E86" s="102"/>
      <c r="F86" s="125"/>
      <c r="G86" s="266"/>
      <c r="H86" s="242"/>
      <c r="I86" s="260" t="str">
        <f>VLOOKUP(F91,zapis!$A$16:$Q$24,16,0)</f>
        <v xml:space="preserve"> </v>
      </c>
      <c r="J86" s="261"/>
      <c r="K86" s="261"/>
      <c r="L86" s="262"/>
      <c r="M86" s="268"/>
      <c r="N86" s="247" t="s">
        <v>49</v>
      </c>
      <c r="O86" s="247" t="s">
        <v>49</v>
      </c>
      <c r="P86" s="247" t="s">
        <v>49</v>
      </c>
      <c r="Q86" s="247" t="s">
        <v>49</v>
      </c>
      <c r="R86" s="247" t="s">
        <v>49</v>
      </c>
      <c r="S86" s="98"/>
      <c r="T86" s="243" t="str">
        <f>IF(N86="w",3,IF(N89="w","x",IF(SUM(AD86:AJ87)=0,"",SUM(AD86:AJ86))))</f>
        <v/>
      </c>
      <c r="U86" s="106"/>
      <c r="V86" s="98"/>
      <c r="X86" s="107"/>
      <c r="Y86" s="100"/>
      <c r="Z86" s="100"/>
      <c r="AA86" s="100"/>
      <c r="AC86" s="93">
        <f>A86</f>
        <v>0</v>
      </c>
      <c r="AD86" s="108">
        <f>IF(N86&gt;N89,1,0)</f>
        <v>0</v>
      </c>
      <c r="AE86" s="108">
        <f>IF(O86&gt;O89,1,0)</f>
        <v>0</v>
      </c>
      <c r="AF86" s="108">
        <f>IF(P86&gt;P89,1,0)</f>
        <v>0</v>
      </c>
      <c r="AG86" s="108">
        <f>IF(Q86&gt;Q89,1,0)</f>
        <v>0</v>
      </c>
      <c r="AH86" s="108">
        <f>IF(R86&gt;R89,1,0)</f>
        <v>0</v>
      </c>
      <c r="AI86" s="108"/>
      <c r="AJ86" s="108"/>
      <c r="AL86" s="108" t="e">
        <f>IF(ISBLANK(N86)=TRUE,"",IF(AD86=1,N89,-N86))</f>
        <v>#VALUE!</v>
      </c>
      <c r="AM86" s="108" t="e">
        <f>IF(ISBLANK(O86)=TRUE,"",IF(AE86=1,O89,-O86))</f>
        <v>#VALUE!</v>
      </c>
      <c r="AN86" s="108" t="e">
        <f>IF(ISBLANK(P86)=TRUE,"",IF(AF86=1,P89,-P86))</f>
        <v>#VALUE!</v>
      </c>
      <c r="AO86" s="108" t="e">
        <f>IF(ISBLANK(Q86)=TRUE,"",IF(AG86=1,Q89,-Q86))</f>
        <v>#VALUE!</v>
      </c>
      <c r="AP86" s="108" t="e">
        <f>IF(ISBLANK(R86)=TRUE,"",IF(AH86=1,R89,-R86))</f>
        <v>#VALUE!</v>
      </c>
      <c r="AQ86" s="108"/>
      <c r="AR86" s="108"/>
      <c r="AT86" s="101"/>
    </row>
    <row r="87" spans="1:75" s="93" customFormat="1" ht="61.5">
      <c r="A87" s="92"/>
      <c r="B87" s="92"/>
      <c r="E87" s="102" t="s">
        <v>67</v>
      </c>
      <c r="F87" s="125">
        <f>zapis!$U$13</f>
        <v>0</v>
      </c>
      <c r="G87" s="267"/>
      <c r="H87" s="242"/>
      <c r="I87" s="263"/>
      <c r="J87" s="264"/>
      <c r="K87" s="264"/>
      <c r="L87" s="265"/>
      <c r="M87" s="268"/>
      <c r="N87" s="248"/>
      <c r="O87" s="248"/>
      <c r="P87" s="248"/>
      <c r="Q87" s="248"/>
      <c r="R87" s="248"/>
      <c r="S87" s="98"/>
      <c r="T87" s="243"/>
      <c r="U87" s="106"/>
      <c r="V87" s="98"/>
      <c r="X87" s="107"/>
      <c r="Y87" s="100"/>
      <c r="Z87" s="100"/>
      <c r="AA87" s="100"/>
      <c r="AC87" s="93">
        <f>A89</f>
        <v>0</v>
      </c>
      <c r="AD87" s="108">
        <f>IF(N89&gt;N86,1,0)</f>
        <v>0</v>
      </c>
      <c r="AE87" s="108">
        <f>IF(O89&gt;O86,1,0)</f>
        <v>0</v>
      </c>
      <c r="AF87" s="108">
        <f>IF(P89&gt;P86,1,0)</f>
        <v>0</v>
      </c>
      <c r="AG87" s="108">
        <f>IF(Q89&gt;Q86,1,0)</f>
        <v>0</v>
      </c>
      <c r="AH87" s="108">
        <f>IF(R89&gt;R86,1,0)</f>
        <v>0</v>
      </c>
      <c r="AI87" s="108"/>
      <c r="AJ87" s="108"/>
      <c r="AL87" s="108" t="e">
        <f>IF(ISBLANK(N89)=TRUE,"",IF(AD87=1,N86,-N89))</f>
        <v>#VALUE!</v>
      </c>
      <c r="AM87" s="108" t="e">
        <f>IF(ISBLANK(O89)=TRUE,"",IF(AE87=1,O86,-O89))</f>
        <v>#VALUE!</v>
      </c>
      <c r="AN87" s="108" t="e">
        <f>IF(ISBLANK(P89)=TRUE,"",IF(AF87=1,P86,-P89))</f>
        <v>#VALUE!</v>
      </c>
      <c r="AO87" s="108" t="e">
        <f>IF(ISBLANK(Q89)=TRUE,"",IF(AG87=1,Q86,-Q89))</f>
        <v>#VALUE!</v>
      </c>
      <c r="AP87" s="108" t="e">
        <f>IF(ISBLANK(R89)=TRUE,"",IF(AH87=1,R86,-R89))</f>
        <v>#VALUE!</v>
      </c>
      <c r="AQ87" s="108"/>
      <c r="AR87" s="108"/>
      <c r="AT87" s="101"/>
    </row>
    <row r="88" spans="1:75" s="93" customFormat="1" ht="61.5">
      <c r="A88" s="92"/>
      <c r="B88" s="92"/>
      <c r="E88" s="102"/>
      <c r="F88" s="128"/>
      <c r="G88" s="98"/>
      <c r="H88" s="98"/>
      <c r="I88" s="98"/>
      <c r="J88" s="98"/>
      <c r="K88" s="98"/>
      <c r="L88" s="98"/>
      <c r="M88" s="98"/>
      <c r="N88" s="98"/>
      <c r="O88" s="98"/>
      <c r="P88" s="98"/>
      <c r="Q88" s="98"/>
      <c r="R88" s="98"/>
      <c r="S88" s="98"/>
      <c r="T88" s="98"/>
      <c r="U88" s="106"/>
      <c r="V88" s="98"/>
      <c r="X88" s="107"/>
      <c r="Y88" s="100"/>
      <c r="Z88" s="100"/>
      <c r="AA88" s="100"/>
      <c r="AT88" s="101"/>
    </row>
    <row r="89" spans="1:75" s="93" customFormat="1" ht="61.5">
      <c r="A89" s="92"/>
      <c r="B89" s="92"/>
      <c r="E89" s="102" t="s">
        <v>68</v>
      </c>
      <c r="F89" s="125">
        <f>zapis!$W$13</f>
        <v>0</v>
      </c>
      <c r="G89" s="258"/>
      <c r="H89" s="242"/>
      <c r="I89" s="260" t="str">
        <f>VLOOKUP(F91,zapis!$A$16:$Q$24,17,0)</f>
        <v xml:space="preserve"> </v>
      </c>
      <c r="J89" s="261"/>
      <c r="K89" s="261"/>
      <c r="L89" s="262"/>
      <c r="M89" s="98"/>
      <c r="N89" s="247" t="s">
        <v>49</v>
      </c>
      <c r="O89" s="247" t="s">
        <v>49</v>
      </c>
      <c r="P89" s="247" t="s">
        <v>49</v>
      </c>
      <c r="Q89" s="247" t="s">
        <v>49</v>
      </c>
      <c r="R89" s="247" t="s">
        <v>49</v>
      </c>
      <c r="S89" s="98"/>
      <c r="T89" s="243" t="str">
        <f>IF(N89="w",3,IF(N86="w","x",IF(SUM(AD86:AJ87)=0,"",SUM(AD87:AJ87))))</f>
        <v/>
      </c>
      <c r="U89" s="106"/>
      <c r="V89" s="98"/>
      <c r="X89" s="107"/>
      <c r="Y89" s="100"/>
      <c r="Z89" s="100"/>
      <c r="AA89" s="100"/>
      <c r="AT89" s="101"/>
    </row>
    <row r="90" spans="1:75" s="93" customFormat="1" ht="61.5">
      <c r="B90" s="92"/>
      <c r="E90" s="109"/>
      <c r="F90" s="129"/>
      <c r="G90" s="259"/>
      <c r="H90" s="242"/>
      <c r="I90" s="263"/>
      <c r="J90" s="264"/>
      <c r="K90" s="264"/>
      <c r="L90" s="265"/>
      <c r="M90" s="98"/>
      <c r="N90" s="248"/>
      <c r="O90" s="248"/>
      <c r="P90" s="248"/>
      <c r="Q90" s="248"/>
      <c r="R90" s="248"/>
      <c r="S90" s="98"/>
      <c r="T90" s="243"/>
      <c r="U90" s="106"/>
      <c r="V90" s="98"/>
      <c r="X90" s="107"/>
      <c r="Y90" s="100"/>
      <c r="Z90" s="100"/>
      <c r="AA90" s="100"/>
      <c r="AT90" s="101"/>
    </row>
    <row r="91" spans="1:75" s="93" customFormat="1" ht="61.5">
      <c r="A91" s="92"/>
      <c r="B91" s="92"/>
      <c r="E91" s="102" t="s">
        <v>63</v>
      </c>
      <c r="F91" s="125" t="str">
        <f>zapis!A20</f>
        <v>B - X</v>
      </c>
      <c r="G91" s="98"/>
      <c r="H91" s="98"/>
      <c r="I91" s="98"/>
      <c r="J91" s="98"/>
      <c r="K91" s="98"/>
      <c r="L91" s="98"/>
      <c r="M91" s="98"/>
      <c r="N91" s="98"/>
      <c r="O91" s="98"/>
      <c r="P91" s="98"/>
      <c r="Q91" s="98"/>
      <c r="R91" s="98"/>
      <c r="S91" s="98"/>
      <c r="T91" s="98"/>
      <c r="U91" s="106"/>
      <c r="V91" s="98"/>
      <c r="X91" s="107"/>
      <c r="Y91" s="100"/>
      <c r="Z91" s="100"/>
      <c r="AA91" s="100"/>
      <c r="AT91" s="101"/>
    </row>
    <row r="92" spans="1:75" s="93" customFormat="1" ht="61.5">
      <c r="A92" s="92"/>
      <c r="B92" s="92"/>
      <c r="E92" s="109"/>
      <c r="F92" s="129"/>
      <c r="G92" s="98"/>
      <c r="H92" s="98"/>
      <c r="I92" s="98" t="s">
        <v>18</v>
      </c>
      <c r="J92" s="98"/>
      <c r="K92" s="98"/>
      <c r="L92" s="98"/>
      <c r="M92" s="98"/>
      <c r="N92" s="110"/>
      <c r="O92" s="105"/>
      <c r="P92" s="105" t="s">
        <v>62</v>
      </c>
      <c r="Q92" s="105"/>
      <c r="R92" s="105"/>
      <c r="S92" s="98"/>
      <c r="T92" s="98"/>
      <c r="U92" s="106"/>
      <c r="V92" s="98"/>
      <c r="X92" s="107"/>
      <c r="Y92" s="100"/>
      <c r="Z92" s="100"/>
      <c r="AA92" s="100"/>
      <c r="AT92" s="101"/>
    </row>
    <row r="93" spans="1:75" s="93" customFormat="1" ht="61.5">
      <c r="A93" s="92"/>
      <c r="B93" s="92"/>
      <c r="E93" s="102"/>
      <c r="F93" s="125"/>
      <c r="G93" s="98"/>
      <c r="H93" s="98"/>
      <c r="I93" s="242"/>
      <c r="J93" s="242"/>
      <c r="K93" s="242"/>
      <c r="L93" s="242"/>
      <c r="M93" s="98"/>
      <c r="N93" s="252" t="str">
        <f>IF(T89="x",I86,IF(T86="x",I89,IF(T86&gt;T89,I86,IF(T89&gt;T86,I89,""))))</f>
        <v/>
      </c>
      <c r="O93" s="253"/>
      <c r="P93" s="253"/>
      <c r="Q93" s="253"/>
      <c r="R93" s="253"/>
      <c r="S93" s="254"/>
      <c r="T93" s="98"/>
      <c r="U93" s="106"/>
      <c r="V93" s="98"/>
      <c r="X93" s="107"/>
      <c r="Y93" s="100"/>
      <c r="Z93" s="100"/>
      <c r="AA93" s="100"/>
      <c r="AT93" s="101"/>
    </row>
    <row r="94" spans="1:75" s="93" customFormat="1" ht="61.5">
      <c r="A94" s="92"/>
      <c r="B94" s="92"/>
      <c r="E94" s="109"/>
      <c r="F94" s="129"/>
      <c r="G94" s="98"/>
      <c r="H94" s="98"/>
      <c r="I94" s="242"/>
      <c r="J94" s="242"/>
      <c r="K94" s="242"/>
      <c r="L94" s="242"/>
      <c r="M94" s="98"/>
      <c r="N94" s="255"/>
      <c r="O94" s="256"/>
      <c r="P94" s="256"/>
      <c r="Q94" s="256"/>
      <c r="R94" s="256"/>
      <c r="S94" s="257"/>
      <c r="T94" s="98"/>
      <c r="U94" s="106"/>
      <c r="V94" s="98"/>
      <c r="X94" s="107"/>
      <c r="Y94" s="100"/>
      <c r="Z94" s="100"/>
      <c r="AA94" s="100"/>
      <c r="AT94" s="101"/>
    </row>
    <row r="95" spans="1:75" s="93" customFormat="1" ht="61.5">
      <c r="A95" s="92"/>
      <c r="B95" s="92"/>
      <c r="E95" s="109"/>
      <c r="F95" s="130"/>
      <c r="G95" s="98"/>
      <c r="H95" s="98"/>
      <c r="I95" s="98"/>
      <c r="J95" s="98"/>
      <c r="K95" s="98"/>
      <c r="L95" s="98"/>
      <c r="M95" s="98"/>
      <c r="N95" s="98"/>
      <c r="O95" s="98"/>
      <c r="P95" s="98"/>
      <c r="Q95" s="98"/>
      <c r="R95" s="98"/>
      <c r="S95" s="98"/>
      <c r="T95" s="98"/>
      <c r="U95" s="106"/>
      <c r="V95" s="98"/>
      <c r="X95" s="107"/>
      <c r="Y95" s="100"/>
      <c r="Z95" s="100"/>
      <c r="AA95" s="100"/>
      <c r="AT95" s="101"/>
    </row>
    <row r="96" spans="1:75" s="93" customFormat="1" ht="61.5">
      <c r="A96" s="92"/>
      <c r="B96" s="92"/>
      <c r="E96" s="109"/>
      <c r="F96" s="129"/>
      <c r="G96" s="98"/>
      <c r="H96" s="98" t="s">
        <v>64</v>
      </c>
      <c r="I96" s="98"/>
      <c r="J96" s="98"/>
      <c r="K96" s="98"/>
      <c r="L96" s="98"/>
      <c r="M96" s="98"/>
      <c r="N96" s="98"/>
      <c r="O96" s="98"/>
      <c r="P96" s="98"/>
      <c r="Q96" s="98"/>
      <c r="R96" s="98"/>
      <c r="S96" s="98"/>
      <c r="T96" s="98"/>
      <c r="U96" s="106"/>
      <c r="V96" s="98"/>
      <c r="X96" s="107"/>
      <c r="Y96" s="100"/>
      <c r="Z96" s="100"/>
      <c r="AA96" s="100"/>
      <c r="AT96" s="101"/>
    </row>
    <row r="97" spans="1:75" s="93" customFormat="1" ht="61.5">
      <c r="A97" s="92"/>
      <c r="B97" s="92"/>
      <c r="E97" s="109"/>
      <c r="F97" s="129"/>
      <c r="G97" s="98"/>
      <c r="H97" s="98"/>
      <c r="I97" s="98"/>
      <c r="J97" s="98"/>
      <c r="K97" s="98"/>
      <c r="L97" s="98"/>
      <c r="M97" s="98"/>
      <c r="N97" s="98"/>
      <c r="O97" s="98"/>
      <c r="P97" s="98"/>
      <c r="Q97" s="98"/>
      <c r="R97" s="98"/>
      <c r="S97" s="98"/>
      <c r="T97" s="98"/>
      <c r="U97" s="106"/>
      <c r="V97" s="98"/>
      <c r="X97" s="107"/>
      <c r="Y97" s="100"/>
      <c r="Z97" s="100"/>
      <c r="AA97" s="100"/>
      <c r="AT97" s="101"/>
    </row>
    <row r="98" spans="1:75" s="93" customFormat="1" ht="61.5">
      <c r="A98" s="92"/>
      <c r="B98" s="92"/>
      <c r="E98" s="109"/>
      <c r="F98" s="129"/>
      <c r="G98" s="98"/>
      <c r="H98" s="98"/>
      <c r="I98" s="249" t="str">
        <f>I86</f>
        <v xml:space="preserve"> </v>
      </c>
      <c r="J98" s="249"/>
      <c r="K98" s="249"/>
      <c r="L98" s="249"/>
      <c r="M98" s="98"/>
      <c r="N98" s="98"/>
      <c r="O98" s="98"/>
      <c r="P98" s="249" t="str">
        <f>I89</f>
        <v xml:space="preserve"> </v>
      </c>
      <c r="Q98" s="249"/>
      <c r="R98" s="249"/>
      <c r="S98" s="249"/>
      <c r="T98" s="98"/>
      <c r="U98" s="106"/>
      <c r="V98" s="98"/>
      <c r="X98" s="107"/>
      <c r="Y98" s="100"/>
      <c r="Z98" s="100"/>
      <c r="AA98" s="100"/>
      <c r="AT98" s="101"/>
    </row>
    <row r="99" spans="1:75" s="93" customFormat="1" ht="61.5">
      <c r="A99" s="92"/>
      <c r="B99" s="92"/>
      <c r="E99" s="102"/>
      <c r="F99" s="125"/>
      <c r="G99" s="98"/>
      <c r="H99" s="111" t="s">
        <v>65</v>
      </c>
      <c r="I99" s="239"/>
      <c r="J99" s="250"/>
      <c r="K99" s="250"/>
      <c r="L99" s="251"/>
      <c r="M99" s="98"/>
      <c r="N99" s="98"/>
      <c r="O99" s="111" t="s">
        <v>65</v>
      </c>
      <c r="P99" s="242"/>
      <c r="Q99" s="242"/>
      <c r="R99" s="242"/>
      <c r="S99" s="242"/>
      <c r="T99" s="98"/>
      <c r="U99" s="106"/>
      <c r="V99" s="98"/>
      <c r="X99" s="107"/>
      <c r="Y99" s="100"/>
      <c r="Z99" s="100"/>
      <c r="AA99" s="100"/>
      <c r="AT99" s="101"/>
    </row>
    <row r="100" spans="1:75" s="93" customFormat="1" ht="61.5">
      <c r="A100" s="92"/>
      <c r="B100" s="92"/>
      <c r="E100" s="102"/>
      <c r="F100" s="125"/>
      <c r="G100" s="98"/>
      <c r="H100" s="111" t="s">
        <v>66</v>
      </c>
      <c r="I100" s="242"/>
      <c r="J100" s="242"/>
      <c r="K100" s="242"/>
      <c r="L100" s="242"/>
      <c r="M100" s="98"/>
      <c r="N100" s="98"/>
      <c r="O100" s="111" t="s">
        <v>66</v>
      </c>
      <c r="P100" s="242"/>
      <c r="Q100" s="242"/>
      <c r="R100" s="242"/>
      <c r="S100" s="242"/>
      <c r="T100" s="98"/>
      <c r="U100" s="106"/>
      <c r="V100" s="98"/>
      <c r="X100" s="107"/>
      <c r="Y100" s="100"/>
      <c r="Z100" s="100"/>
      <c r="AA100" s="100"/>
      <c r="AT100" s="101"/>
    </row>
    <row r="101" spans="1:75" s="93" customFormat="1" ht="61.5">
      <c r="A101" s="92"/>
      <c r="B101" s="92"/>
      <c r="E101" s="102"/>
      <c r="F101" s="125"/>
      <c r="G101" s="98"/>
      <c r="H101" s="111" t="s">
        <v>66</v>
      </c>
      <c r="I101" s="242"/>
      <c r="J101" s="242"/>
      <c r="K101" s="242"/>
      <c r="L101" s="242"/>
      <c r="M101" s="98"/>
      <c r="N101" s="98"/>
      <c r="O101" s="111" t="s">
        <v>66</v>
      </c>
      <c r="P101" s="242"/>
      <c r="Q101" s="242"/>
      <c r="R101" s="242"/>
      <c r="S101" s="242"/>
      <c r="T101" s="98"/>
      <c r="U101" s="106"/>
      <c r="V101" s="98"/>
      <c r="X101" s="107"/>
      <c r="Y101" s="100"/>
      <c r="Z101" s="100"/>
      <c r="AA101" s="100"/>
      <c r="AT101" s="101"/>
    </row>
    <row r="102" spans="1:75" s="93" customFormat="1" ht="62.25" thickBot="1">
      <c r="A102" s="92"/>
      <c r="B102" s="92"/>
      <c r="E102" s="112"/>
      <c r="F102" s="131"/>
      <c r="G102" s="113"/>
      <c r="H102" s="113"/>
      <c r="I102" s="113"/>
      <c r="J102" s="113"/>
      <c r="K102" s="113"/>
      <c r="L102" s="113"/>
      <c r="M102" s="113"/>
      <c r="N102" s="113"/>
      <c r="O102" s="113"/>
      <c r="P102" s="113"/>
      <c r="Q102" s="113"/>
      <c r="R102" s="113"/>
      <c r="S102" s="114"/>
      <c r="T102" s="114"/>
      <c r="U102" s="115"/>
      <c r="V102" s="98"/>
      <c r="X102" s="107"/>
      <c r="Y102" s="100"/>
      <c r="Z102" s="100"/>
      <c r="AA102" s="100"/>
      <c r="AT102" s="101"/>
    </row>
    <row r="103" spans="1:75" ht="61.5">
      <c r="A103" s="92"/>
      <c r="B103" s="92"/>
      <c r="C103" s="93"/>
      <c r="D103" s="93"/>
      <c r="E103" s="93"/>
      <c r="F103" s="132"/>
      <c r="G103" s="93"/>
      <c r="H103" s="93"/>
      <c r="I103" s="93"/>
      <c r="J103" s="93"/>
      <c r="K103" s="93"/>
      <c r="L103" s="93"/>
      <c r="M103" s="93"/>
      <c r="N103" s="93"/>
      <c r="O103" s="93"/>
      <c r="P103" s="93"/>
      <c r="Q103" s="93"/>
      <c r="R103" s="93"/>
      <c r="S103" s="93"/>
      <c r="T103" s="93"/>
      <c r="U103" s="93"/>
      <c r="V103" s="93"/>
      <c r="W103" s="93"/>
      <c r="X103" s="107"/>
      <c r="Y103" s="100"/>
      <c r="Z103" s="100"/>
      <c r="AA103" s="100"/>
      <c r="AB103" s="93"/>
      <c r="AC103" s="93"/>
      <c r="AD103" s="93"/>
      <c r="AE103" s="93"/>
      <c r="AF103" s="93"/>
      <c r="AG103" s="93"/>
      <c r="AH103" s="93"/>
      <c r="AI103" s="93"/>
      <c r="AJ103" s="93"/>
      <c r="AK103" s="93"/>
      <c r="AL103" s="93"/>
      <c r="AM103" s="93"/>
      <c r="AN103" s="93"/>
      <c r="AO103" s="93"/>
      <c r="AP103" s="93"/>
      <c r="AQ103" s="93"/>
      <c r="AR103" s="93"/>
      <c r="AS103" s="93"/>
      <c r="AT103" s="101"/>
      <c r="AU103" s="93"/>
      <c r="AV103" s="93"/>
      <c r="AW103" s="93"/>
      <c r="AX103" s="93"/>
      <c r="AY103" s="93"/>
      <c r="AZ103" s="93"/>
      <c r="BA103" s="93"/>
      <c r="BB103" s="93"/>
      <c r="BC103" s="93"/>
      <c r="BD103" s="93"/>
      <c r="BE103" s="93"/>
      <c r="BF103" s="93"/>
      <c r="BG103" s="93"/>
      <c r="BH103" s="93"/>
      <c r="BI103" s="93"/>
      <c r="BJ103" s="93"/>
      <c r="BK103" s="93"/>
      <c r="BL103" s="93"/>
      <c r="BM103" s="93"/>
      <c r="BN103" s="93"/>
      <c r="BO103" s="93"/>
      <c r="BP103" s="93"/>
      <c r="BQ103" s="93"/>
      <c r="BR103" s="92"/>
      <c r="BS103" s="92"/>
      <c r="BT103" s="93"/>
      <c r="BU103" s="93"/>
      <c r="BV103" s="93"/>
      <c r="BW103" s="116"/>
    </row>
  </sheetData>
  <mergeCells count="145">
    <mergeCell ref="I20:L20"/>
    <mergeCell ref="P20:S20"/>
    <mergeCell ref="I21:L21"/>
    <mergeCell ref="P21:S21"/>
    <mergeCell ref="N13:S13"/>
    <mergeCell ref="Q26:Q27"/>
    <mergeCell ref="G29:G30"/>
    <mergeCell ref="H29:H30"/>
    <mergeCell ref="I29:L30"/>
    <mergeCell ref="N29:N30"/>
    <mergeCell ref="O29:O30"/>
    <mergeCell ref="P29:P30"/>
    <mergeCell ref="Q29:Q30"/>
    <mergeCell ref="R29:R30"/>
    <mergeCell ref="G26:G27"/>
    <mergeCell ref="H26:H27"/>
    <mergeCell ref="I26:L27"/>
    <mergeCell ref="M26:M27"/>
    <mergeCell ref="N26:N27"/>
    <mergeCell ref="O26:O27"/>
    <mergeCell ref="P26:P27"/>
    <mergeCell ref="P17:S17"/>
    <mergeCell ref="I18:L18"/>
    <mergeCell ref="P18:S18"/>
    <mergeCell ref="T29:T30"/>
    <mergeCell ref="I33:L34"/>
    <mergeCell ref="N33:S34"/>
    <mergeCell ref="I38:L38"/>
    <mergeCell ref="P38:S38"/>
    <mergeCell ref="I39:L39"/>
    <mergeCell ref="P39:S39"/>
    <mergeCell ref="R26:R27"/>
    <mergeCell ref="T26:T27"/>
    <mergeCell ref="I40:L40"/>
    <mergeCell ref="P40:S40"/>
    <mergeCell ref="I41:L41"/>
    <mergeCell ref="P41:S41"/>
    <mergeCell ref="G46:G47"/>
    <mergeCell ref="H46:H47"/>
    <mergeCell ref="I46:L47"/>
    <mergeCell ref="M46:M47"/>
    <mergeCell ref="N46:N47"/>
    <mergeCell ref="O46:O47"/>
    <mergeCell ref="P46:P47"/>
    <mergeCell ref="Q46:Q47"/>
    <mergeCell ref="R46:R47"/>
    <mergeCell ref="T46:T47"/>
    <mergeCell ref="G49:G50"/>
    <mergeCell ref="H49:H50"/>
    <mergeCell ref="I49:L50"/>
    <mergeCell ref="N49:N50"/>
    <mergeCell ref="O49:O50"/>
    <mergeCell ref="P49:P50"/>
    <mergeCell ref="I59:L59"/>
    <mergeCell ref="P59:S59"/>
    <mergeCell ref="I60:L60"/>
    <mergeCell ref="P60:S60"/>
    <mergeCell ref="I61:L61"/>
    <mergeCell ref="P61:S61"/>
    <mergeCell ref="Q49:Q50"/>
    <mergeCell ref="R49:R50"/>
    <mergeCell ref="T49:T50"/>
    <mergeCell ref="I53:L54"/>
    <mergeCell ref="N53:S54"/>
    <mergeCell ref="I58:L58"/>
    <mergeCell ref="P58:S58"/>
    <mergeCell ref="P66:P67"/>
    <mergeCell ref="Q66:Q67"/>
    <mergeCell ref="R66:R67"/>
    <mergeCell ref="T66:T67"/>
    <mergeCell ref="G69:G70"/>
    <mergeCell ref="H69:H70"/>
    <mergeCell ref="I69:L70"/>
    <mergeCell ref="N69:N70"/>
    <mergeCell ref="O69:O70"/>
    <mergeCell ref="P69:P70"/>
    <mergeCell ref="G66:G67"/>
    <mergeCell ref="H66:H67"/>
    <mergeCell ref="I66:L67"/>
    <mergeCell ref="M66:M67"/>
    <mergeCell ref="N66:N67"/>
    <mergeCell ref="O66:O67"/>
    <mergeCell ref="I79:L79"/>
    <mergeCell ref="P79:S79"/>
    <mergeCell ref="I80:L80"/>
    <mergeCell ref="P80:S80"/>
    <mergeCell ref="I81:L81"/>
    <mergeCell ref="P81:S81"/>
    <mergeCell ref="Q69:Q70"/>
    <mergeCell ref="R69:R70"/>
    <mergeCell ref="T69:T70"/>
    <mergeCell ref="I73:L74"/>
    <mergeCell ref="N73:S74"/>
    <mergeCell ref="I78:L78"/>
    <mergeCell ref="P78:S78"/>
    <mergeCell ref="P86:P87"/>
    <mergeCell ref="Q86:Q87"/>
    <mergeCell ref="R86:R87"/>
    <mergeCell ref="T86:T87"/>
    <mergeCell ref="G89:G90"/>
    <mergeCell ref="H89:H90"/>
    <mergeCell ref="I89:L90"/>
    <mergeCell ref="N89:N90"/>
    <mergeCell ref="O89:O90"/>
    <mergeCell ref="P89:P90"/>
    <mergeCell ref="G86:G87"/>
    <mergeCell ref="H86:H87"/>
    <mergeCell ref="I86:L87"/>
    <mergeCell ref="M86:M87"/>
    <mergeCell ref="N86:N87"/>
    <mergeCell ref="O86:O87"/>
    <mergeCell ref="I99:L99"/>
    <mergeCell ref="P99:S99"/>
    <mergeCell ref="I100:L100"/>
    <mergeCell ref="P100:S100"/>
    <mergeCell ref="I101:L101"/>
    <mergeCell ref="P101:S101"/>
    <mergeCell ref="Q89:Q90"/>
    <mergeCell ref="R89:R90"/>
    <mergeCell ref="T89:T90"/>
    <mergeCell ref="I93:L94"/>
    <mergeCell ref="N93:S94"/>
    <mergeCell ref="I98:L98"/>
    <mergeCell ref="P98:S98"/>
    <mergeCell ref="I19:L19"/>
    <mergeCell ref="P19:S19"/>
    <mergeCell ref="T5:T6"/>
    <mergeCell ref="I6:L6"/>
    <mergeCell ref="I8:L8"/>
    <mergeCell ref="I9:L9"/>
    <mergeCell ref="I12:L13"/>
    <mergeCell ref="N12:S12"/>
    <mergeCell ref="I5:L5"/>
    <mergeCell ref="N5:N6"/>
    <mergeCell ref="O5:O6"/>
    <mergeCell ref="P5:P6"/>
    <mergeCell ref="Q5:Q6"/>
    <mergeCell ref="R5:R6"/>
    <mergeCell ref="P8:P9"/>
    <mergeCell ref="Q8:Q9"/>
    <mergeCell ref="R8:R9"/>
    <mergeCell ref="I17:L17"/>
    <mergeCell ref="T8:T9"/>
    <mergeCell ref="N8:N9"/>
    <mergeCell ref="O8:O9"/>
  </mergeCells>
  <pageMargins left="0.23622047244094491" right="0.15748031496062992" top="0.31496062992125984" bottom="0.27559055118110237" header="0.15748031496062992" footer="0.15748031496062992"/>
  <pageSetup paperSize="9" scale="22" orientation="portrait" r:id="rId1"/>
  <rowBreaks count="2" manualBreakCount="2">
    <brk id="23" min="4" max="20" man="1"/>
    <brk id="83" min="4" max="20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2:A19"/>
  <sheetViews>
    <sheetView workbookViewId="0"/>
  </sheetViews>
  <sheetFormatPr defaultRowHeight="12.75"/>
  <cols>
    <col min="1" max="1" width="128.140625" customWidth="1"/>
  </cols>
  <sheetData>
    <row r="2" spans="1:1" ht="187.5" customHeight="1">
      <c r="A2" s="86" t="s">
        <v>80</v>
      </c>
    </row>
    <row r="3" spans="1:1" ht="47.25" customHeight="1">
      <c r="A3" s="87" t="s">
        <v>53</v>
      </c>
    </row>
    <row r="4" spans="1:1" ht="40.5" customHeight="1">
      <c r="A4" s="87" t="s">
        <v>51</v>
      </c>
    </row>
    <row r="5" spans="1:1">
      <c r="A5" s="87"/>
    </row>
    <row r="6" spans="1:1" ht="51">
      <c r="A6" s="87" t="s">
        <v>54</v>
      </c>
    </row>
    <row r="7" spans="1:1">
      <c r="A7" s="87"/>
    </row>
    <row r="8" spans="1:1">
      <c r="A8" s="87"/>
    </row>
    <row r="9" spans="1:1">
      <c r="A9" s="87"/>
    </row>
    <row r="10" spans="1:1">
      <c r="A10" s="87"/>
    </row>
    <row r="11" spans="1:1">
      <c r="A11" s="87"/>
    </row>
    <row r="12" spans="1:1">
      <c r="A12" s="87"/>
    </row>
    <row r="13" spans="1:1">
      <c r="A13" s="87"/>
    </row>
    <row r="14" spans="1:1">
      <c r="A14" s="87"/>
    </row>
    <row r="15" spans="1:1">
      <c r="A15" s="87"/>
    </row>
    <row r="16" spans="1:1">
      <c r="A16" s="87"/>
    </row>
    <row r="18" spans="1:1" ht="15.75">
      <c r="A18" s="86"/>
    </row>
    <row r="19" spans="1:1" ht="15.75">
      <c r="A19" s="86" t="s">
        <v>50</v>
      </c>
    </row>
  </sheetData>
  <pageMargins left="0.75" right="0.75" top="1" bottom="1" header="0.4921259845" footer="0.492125984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</vt:i4>
      </vt:variant>
    </vt:vector>
  </HeadingPairs>
  <TitlesOfParts>
    <vt:vector size="6" baseType="lpstr">
      <vt:lpstr>zapis</vt:lpstr>
      <vt:lpstr>súpisky</vt:lpstr>
      <vt:lpstr>zapisy k stolom</vt:lpstr>
      <vt:lpstr>vysvetlivky</vt:lpstr>
      <vt:lpstr>zapis!Oblast_tisku</vt:lpstr>
      <vt:lpstr>'zapisy k stolom'!Oblast_tisku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spravca</cp:lastModifiedBy>
  <cp:lastPrinted>2011-07-23T14:28:50Z</cp:lastPrinted>
  <dcterms:created xsi:type="dcterms:W3CDTF">1997-01-24T11:07:25Z</dcterms:created>
  <dcterms:modified xsi:type="dcterms:W3CDTF">2019-06-14T21:43:21Z</dcterms:modified>
</cp:coreProperties>
</file>